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ha tuyen\NAM 2025\Bao cao\Bao cao tong ket NQ 02\"/>
    </mc:Choice>
  </mc:AlternateContent>
  <bookViews>
    <workbookView xWindow="285" yWindow="405" windowWidth="14190" windowHeight="11805" tabRatio="668" firstSheet="1" activeTab="5"/>
  </bookViews>
  <sheets>
    <sheet name="foxz" sheetId="15" state="veryHidden" r:id="rId1"/>
    <sheet name="Biểu 01" sheetId="9" r:id="rId2"/>
    <sheet name="Biểu 02" sheetId="21" r:id="rId3"/>
    <sheet name="Bieu 03" sheetId="13" r:id="rId4"/>
    <sheet name="Bieu 04" sheetId="16" r:id="rId5"/>
    <sheet name="BIEU 05" sheetId="17" r:id="rId6"/>
  </sheets>
  <definedNames>
    <definedName name="_xlnm.Print_Area" localSheetId="1">'Biểu 01'!$A$1:$C$43</definedName>
    <definedName name="_xlnm.Print_Area" localSheetId="4">'Bieu 04'!$A$1:$H$20</definedName>
    <definedName name="_xlnm.Print_Area" localSheetId="5">'BIEU 05'!$A$1:$G$66</definedName>
    <definedName name="_xlnm.Print_Titles" localSheetId="1">'Biểu 01'!$4:$4</definedName>
    <definedName name="_xlnm.Print_Titles" localSheetId="5">'BIEU 05'!$5:$5</definedName>
  </definedNames>
  <calcPr calcId="152511"/>
</workbook>
</file>

<file path=xl/calcChain.xml><?xml version="1.0" encoding="utf-8"?>
<calcChain xmlns="http://schemas.openxmlformats.org/spreadsheetml/2006/main">
  <c r="K10" i="21" l="1"/>
  <c r="E11" i="13" l="1"/>
  <c r="D51" i="17" l="1"/>
  <c r="D31" i="17"/>
  <c r="D21" i="17"/>
  <c r="D19" i="17" s="1"/>
  <c r="D9" i="17"/>
  <c r="E8" i="13" s="1"/>
  <c r="G46" i="17"/>
  <c r="G45" i="17"/>
  <c r="G44" i="17" s="1"/>
  <c r="F61" i="17"/>
  <c r="F59" i="17"/>
  <c r="F57" i="17" s="1"/>
  <c r="D12" i="17"/>
  <c r="D11" i="17"/>
  <c r="D14" i="17"/>
  <c r="D15" i="17"/>
  <c r="D7" i="17"/>
  <c r="D41" i="17"/>
  <c r="D39" i="17" s="1"/>
  <c r="F14" i="13"/>
  <c r="E9" i="16"/>
  <c r="F9" i="16"/>
  <c r="D8" i="16"/>
  <c r="D24" i="17"/>
  <c r="D34" i="17"/>
  <c r="F64" i="17"/>
  <c r="G64" i="17"/>
  <c r="G59" i="17"/>
  <c r="G57" i="17" s="1"/>
  <c r="F44" i="17"/>
  <c r="F34" i="17"/>
  <c r="G34" i="17"/>
  <c r="E34" i="17"/>
  <c r="E36" i="17"/>
  <c r="F24" i="17"/>
  <c r="G24" i="17"/>
  <c r="E24" i="17"/>
  <c r="E26" i="17"/>
  <c r="D10" i="17" l="1"/>
  <c r="F8" i="16"/>
  <c r="G9" i="16"/>
  <c r="E8" i="16"/>
  <c r="G8" i="16" l="1"/>
  <c r="H9" i="16"/>
  <c r="H8" i="16" l="1"/>
  <c r="E10" i="13"/>
  <c r="F10" i="13" s="1"/>
  <c r="I35" i="17"/>
  <c r="G49" i="17"/>
  <c r="G47" i="17" s="1"/>
  <c r="E48" i="17"/>
  <c r="G39" i="17"/>
  <c r="G37" i="17" s="1"/>
  <c r="F29" i="17"/>
  <c r="F31" i="17"/>
  <c r="E40" i="17"/>
  <c r="F51" i="17" l="1"/>
  <c r="F49" i="17" s="1"/>
  <c r="F47" i="17" s="1"/>
  <c r="F41" i="17"/>
  <c r="E42" i="17"/>
  <c r="E38" i="17"/>
  <c r="E43" i="17"/>
  <c r="E45" i="17"/>
  <c r="E46" i="17"/>
  <c r="E50" i="17"/>
  <c r="E49" i="17" s="1"/>
  <c r="E51" i="17"/>
  <c r="E52" i="17"/>
  <c r="E53" i="17"/>
  <c r="E54" i="17"/>
  <c r="E55" i="17"/>
  <c r="E56" i="17"/>
  <c r="E58" i="17"/>
  <c r="E60" i="17"/>
  <c r="E62" i="17"/>
  <c r="E63" i="17"/>
  <c r="E65" i="17"/>
  <c r="E66" i="17"/>
  <c r="E47" i="17" l="1"/>
  <c r="E41" i="17"/>
  <c r="E39" i="17" s="1"/>
  <c r="F39" i="17"/>
  <c r="F37" i="17" s="1"/>
  <c r="E64" i="17"/>
  <c r="E44" i="17"/>
  <c r="E61" i="17"/>
  <c r="E59" i="17" s="1"/>
  <c r="F7" i="17"/>
  <c r="G7" i="17"/>
  <c r="F9" i="17"/>
  <c r="G9" i="17"/>
  <c r="F11" i="17"/>
  <c r="G11" i="17"/>
  <c r="F12" i="17"/>
  <c r="G12" i="17"/>
  <c r="G13" i="17"/>
  <c r="F14" i="17"/>
  <c r="G14" i="17"/>
  <c r="F15" i="17"/>
  <c r="G15" i="17"/>
  <c r="E14" i="17"/>
  <c r="D59" i="17"/>
  <c r="D49" i="17"/>
  <c r="E32" i="17"/>
  <c r="E57" i="17" l="1"/>
  <c r="E37" i="17"/>
  <c r="E13" i="17"/>
  <c r="F16" i="16"/>
  <c r="E17" i="13"/>
  <c r="E15" i="17" l="1"/>
  <c r="A2" i="21" l="1"/>
  <c r="F21" i="13" l="1"/>
  <c r="D44" i="17" l="1"/>
  <c r="D13" i="17" s="1"/>
  <c r="D29" i="17"/>
  <c r="D8" i="17" s="1"/>
  <c r="E28" i="17"/>
  <c r="E18" i="17" l="1"/>
  <c r="E7" i="17" s="1"/>
  <c r="E20" i="17"/>
  <c r="F21" i="17"/>
  <c r="F19" i="17" s="1"/>
  <c r="G21" i="17"/>
  <c r="E22" i="17"/>
  <c r="E30" i="17"/>
  <c r="G31" i="17"/>
  <c r="G29" i="17" s="1"/>
  <c r="G27" i="17" s="1"/>
  <c r="E33" i="17"/>
  <c r="E12" i="17" s="1"/>
  <c r="F27" i="17"/>
  <c r="G19" i="17" l="1"/>
  <c r="G10" i="17"/>
  <c r="E9" i="17"/>
  <c r="E21" i="17"/>
  <c r="E11" i="17"/>
  <c r="F17" i="17"/>
  <c r="F13" i="17"/>
  <c r="F8" i="17"/>
  <c r="F10" i="17"/>
  <c r="E31" i="17"/>
  <c r="E29" i="17" s="1"/>
  <c r="E27" i="17" s="1"/>
  <c r="E10" i="17" l="1"/>
  <c r="G17" i="17"/>
  <c r="G8" i="17"/>
  <c r="G6" i="17" s="1"/>
  <c r="E19" i="17"/>
  <c r="E8" i="17" s="1"/>
  <c r="E17" i="17"/>
  <c r="F8" i="13"/>
  <c r="E6" i="17" l="1"/>
  <c r="A2" i="13"/>
  <c r="A2" i="16" s="1"/>
  <c r="A2" i="17" s="1"/>
  <c r="F19" i="13" l="1"/>
  <c r="F18" i="13"/>
  <c r="D17" i="13"/>
  <c r="D19" i="16"/>
  <c r="E16" i="16"/>
  <c r="D16" i="16"/>
  <c r="F20" i="13"/>
  <c r="F15" i="13"/>
  <c r="F12" i="13"/>
  <c r="F6" i="13"/>
  <c r="F17" i="13" l="1"/>
  <c r="F6" i="17" l="1"/>
</calcChain>
</file>

<file path=xl/sharedStrings.xml><?xml version="1.0" encoding="utf-8"?>
<sst xmlns="http://schemas.openxmlformats.org/spreadsheetml/2006/main" count="350" uniqueCount="118">
  <si>
    <t>TT</t>
  </si>
  <si>
    <t>I</t>
  </si>
  <si>
    <t>II</t>
  </si>
  <si>
    <t>III</t>
  </si>
  <si>
    <t>IV</t>
  </si>
  <si>
    <t>Trong đó</t>
  </si>
  <si>
    <t>Đảng viên</t>
  </si>
  <si>
    <t>Ghi chú</t>
  </si>
  <si>
    <t>Năm 2021</t>
  </si>
  <si>
    <t>Năm 2022</t>
  </si>
  <si>
    <t>Tổng cộng</t>
  </si>
  <si>
    <t>Đơn vị tính</t>
  </si>
  <si>
    <t>Chỉ tiêu</t>
  </si>
  <si>
    <t>Mục tiêu đến năm 2025</t>
  </si>
  <si>
    <t>So với mục tiêu Nghị quyết
(%)</t>
  </si>
  <si>
    <t>Tên văn bản văn bản</t>
  </si>
  <si>
    <t>BIỂU 01: DANH MỤC CÁC VĂN BẢN BAN HÀNH LÃNH ĐẠO, CHỈ ĐẠO, TUYÊN TRUYỀN, TỔ CHỨC TRIỂN KHAI THỰC HIỆN NGHỊ QUYẾT</t>
  </si>
  <si>
    <t>ĐVT</t>
  </si>
  <si>
    <t>BAN CHỈ ĐẠO</t>
  </si>
  <si>
    <t>BIỂU 04: TIẾN ĐỘ THỰC HIỆN CÁC CHỈ TIÊU NÔNG NGHIỆP HÀNG HÓA TẬP TRUNG</t>
  </si>
  <si>
    <t>BIỂU 05: KINH PHÍ THỰC HIỆN NÔNG NGHIỆP HÀNG HÓA TẬP TRUNG</t>
  </si>
  <si>
    <t>Nội dung</t>
  </si>
  <si>
    <t>Số lượng</t>
  </si>
  <si>
    <t>Tổng kinh phí</t>
  </si>
  <si>
    <t>Nhà nước hỗ trợ</t>
  </si>
  <si>
    <t>Trong đó:</t>
  </si>
  <si>
    <t>Nghị quyết số 02/2020/NQ-HĐND ngày 17/12/2020 của HĐND huyện thông qua Đề án phát triển nông nghiệp hàng hóa tập trung gắn với chế biến và tiêu thụ sản phẩm trên địa bàn huyện Tam Đường, giai đoạn 2021-2025</t>
  </si>
  <si>
    <t>Quyết định số 147/QĐ-UBND ngày 12/3/2021 của UBND huyện về phê duyệt Đề án phát triển nông nghiệp hàng hóa tập trung gắn với chế biến và tiêu thụ sản phẩm trên địa bàn huyện Tam Đường, giai đoạn 2021-2025,</t>
  </si>
  <si>
    <t>Nghị quyết số 01/2020/NQ-HĐND ngày 16/12/2022 của HĐND huyện sửa đổi, bổ sung một số nội dung tại Điều 1 Nghị quyết 02/2020/NQ-HĐND ngày 17/12/2020 của HĐND huyện Tam Đường</t>
  </si>
  <si>
    <t>Kế hoạch số 481/KH-UBND, ngày 28/04/2021 của UBND huyện về riển khai thực hiện “Đề án phát triển nông nghiệp hàng hóa tập trung gắn với chế biến và tiêu thụ sản phẩm giai đoạn 2021-2025”, năm 2021 trên địa bàn huyện Tam Đường</t>
  </si>
  <si>
    <t>Kế hoạch số 277/KH-UBND ngày 1/3/2022 của UBND huyện về thực hiện Đề án “ phát triển hàng hóa nông nghiệp tập trung gắn với chế biến và tiêu thụ sản phẩm giai đoạn 2021-2025” năm 2022</t>
  </si>
  <si>
    <t>Kế hoạch số 100/KH-UBND ngày 3/2/2023 của UBND huyện về thực hiện Đề án “ phát triển hàng hóa nông nghiệp tập trung gắn với chế biến và tiêu thụ sản phẩm giai đoạn 2021-2025” năm 2023</t>
  </si>
  <si>
    <t>Quyết định số 114-QĐ/HU ngày 15/9/2020 của Ban Thường vụ huyện ủy về thành lập Ban Chỉ đạo phát triển Nông nghiệp và Du lịch huyện Tam Đường giai đoạn 2020-2025</t>
  </si>
  <si>
    <t>Quyết định số 618-QĐ/HU ngày 14/10/2021 của Ban Thường vụ huyện ủy về Kiện toàn Ban Chỉ đạo phát triển Nông nghiệp và Du lịch huyện Tam Đường giai đoạn 2020-2020</t>
  </si>
  <si>
    <t>Quyết định số 115-QĐ/BCĐ ngày 15/9/2020 của Ban Chỉ đạo phát triển Nông nghiệp và Du lịch huyện về 02 tổ giúp việc Ban Chỉ đạo phát triển Nông nghiệp và Du lịch  huyện Tam Đường giai đoạn 2020-2025</t>
  </si>
  <si>
    <t>Quyết định số 623-QĐ/BCĐ ngày 20/10/2021 của Ban Chỉ đạo phát triển Nông nghiệp và Du lịch huyện về kiện toàn 02 tổ giúp việc Ban Chỉ đạo phát triển Nông nghiệp và Du lịch  huyện Tam Đường giai đoạn 2020-2025</t>
  </si>
  <si>
    <t>Quyết định số 2922/QĐ-UBND ngày 12/9/2022 của UBND huyện về Thành lập Tổ công tác hỗ trợ các dự án đầu tư trên địa bàn huyện Tam Đường</t>
  </si>
  <si>
    <t xml:space="preserve">Kế hoạch số 34-KH/BCĐ, ngày 21/01/2021 về thực hiện phát triển Nông lâm nghiệp năm 2021 </t>
  </si>
  <si>
    <t>Kế hoạch số 116-KH/BCĐ, ngày 23/3/2022 về thực hiện phát triển Nông lâm nghiệp năm 2022</t>
  </si>
  <si>
    <t xml:space="preserve">Kế hoạch số 10-KH/BCĐ, ngày 10/11/2020 về thực hiện phát triển Nông lâm nghiệp huyện Tam Đường giai đoạn 2020-2025 </t>
  </si>
  <si>
    <t>Kế hoạch số 166-KH/BCĐ, ngày 14/02/2023 về thực hiện phát triển Nông lâm nghiệp năm 2023</t>
  </si>
  <si>
    <t>UBND HUYỆN</t>
  </si>
  <si>
    <t>HĐND  HUYỆN</t>
  </si>
  <si>
    <t>Lúa hàng hóa</t>
  </si>
  <si>
    <t>Cây chè</t>
  </si>
  <si>
    <t>-</t>
  </si>
  <si>
    <t>Trồng mới chè (chè tập trung)</t>
  </si>
  <si>
    <t>ha</t>
  </si>
  <si>
    <t>Tổng diện tích chè toàn huyện</t>
  </si>
  <si>
    <t xml:space="preserve"> +</t>
  </si>
  <si>
    <t>Chè tập trung</t>
  </si>
  <si>
    <t>Chè cổ thụ</t>
  </si>
  <si>
    <t>Duy trì nhãn hiệu "Chè Tam Đường"</t>
  </si>
  <si>
    <t>Nhãn hiệu</t>
  </si>
  <si>
    <t>Cây dong riềng</t>
  </si>
  <si>
    <t>Diện tích</t>
  </si>
  <si>
    <t>Xây dựng nhãn hiệu Miến dong Bình Lư</t>
  </si>
  <si>
    <t>Cây mắc ca</t>
  </si>
  <si>
    <t>Trồng mới</t>
  </si>
  <si>
    <t>+</t>
  </si>
  <si>
    <t>Trồng thuần</t>
  </si>
  <si>
    <t>Trồng xen</t>
  </si>
  <si>
    <t>Tổng diện tích cây mắc ca toàn huyện</t>
  </si>
  <si>
    <t>Xây dựng nhãn hiệu Mắc ca Tam Đường</t>
  </si>
  <si>
    <t>Chưa xây dựng</t>
  </si>
  <si>
    <t>Duy trì</t>
  </si>
  <si>
    <t>Hỗ trợ sản xuất lúa hàng hóa tập trung</t>
  </si>
  <si>
    <t>Hỗ trợ phát triển cây chè</t>
  </si>
  <si>
    <t>Hỗ trợ phát triển cây Mắc ca</t>
  </si>
  <si>
    <t>Cây</t>
  </si>
  <si>
    <t>Chăm sóc bảo tồn</t>
  </si>
  <si>
    <t>lượt ha</t>
  </si>
  <si>
    <t>Xây dựng thành công</t>
  </si>
  <si>
    <t>Quyết định số 1592a/QĐ-UBND ngày 05/8/2021 của UBND huyện Tam Đường về việc phê duyệt Dự án bảo tồn và phát triển vùng chè cổ thụ trên địa bàn huyện Tam Đường giai đoạn 2021-2025</t>
  </si>
  <si>
    <t>Kế hoạch số 1086a/KH-UBND ngày 13/8/2021 của UBND huyện Tam Đường về triển khai thực hiện Dự án bảo tồn và phát triển vùng chè cổ thụ trên địa bàn huyện Tam Đường năm 2021</t>
  </si>
  <si>
    <t>Kế hoạch số 626/KH-UBND ngày 27/5/2022 của UBND huyện Tam Đường về triển khai thực hiện Dự án bảo tồn và phát triển vùng chè cổ thụ trên địa bàn huyện Tam Đường năm 2022</t>
  </si>
  <si>
    <t>Quyết định số 1556/QĐ-UBND, ngày 09/05/2022 của UBND huyện phê duyệt hỗ trợ kế hoạch liên kết sản xuất và tiêu thụ sản phẩm lúa Séng cù trên địa bàn huyện Tam Đường</t>
  </si>
  <si>
    <t>Kế hoạch số 67-KH/HU ngày 02/7/2021 của Huyện ủy về thực hiện Nghị quyết số 05-NQ/TU, ngày 22/02/2021 của Tỉnh ủy về phát triển nông nghiệp hàng hóa tập trung giai đoạn 2021-2025, định hướng đến năm 2030</t>
  </si>
  <si>
    <t>Quyết định số 788/QĐ-UBND ngày 28/4/2023 về phê duyệt dự toán và kế hoạch lựa chọn nhà thầu thực hiện hỗ trợ phát triển vùng chè tập trung chất lượng cao trên địa bàn huyện Tam Đường năm 2023</t>
  </si>
  <si>
    <t>Quyết định số 2064/QĐ-UBND ngày 06/6/2022 về phê duyệt dự toán và kế hoạch lựa chọn nhà thầu thực hiện hỗ trợ phát triển vùng chè tập trung chất lượng cao trên địa bàn huyện Tam Đường năm 2022</t>
  </si>
  <si>
    <t>Kế hoạch số 330/KH-UBND ngày 31/3/2021 về thực hiện Đề án phát triển và thâm canh cây chè chất lượng cao trên địa bàn huyện Tam Đường năm 2021</t>
  </si>
  <si>
    <t>Quyết định số 1232/QĐ-UBND ngày 8/7/2021 về phê Phê duyệt dự án Hỗ trợ trồng cây mắc ca xen chè trên địa bàn huyện Tam Đường năm 2021</t>
  </si>
  <si>
    <t>Quyết định số 2114/QĐ-UBND ngày 10/6/2022 về phê Phê duyệt kế hoạch và dự toán thực hiện Mô hình trồng cây mắc ca xen chè trên địa bàn huyện Tam Đường năm 2022</t>
  </si>
  <si>
    <t>Quyết định số 137/QĐ-UBND ngày 01/02/2023 của UBND huyện về việc điều chỉnh, bổ sung một số nội dung tại Quyết định số 147/QĐ-UBND ngày 12/3/2021 của UBND huyện về phê duyệt Đề án phát triển nông nghiệp hàng hóa tập trung gắn với chế biến và tiêu thụ sản phẩm trên địa bàn huyện Tam Đường, giai đoạn 2021-2025</t>
  </si>
  <si>
    <t>-----</t>
  </si>
  <si>
    <t>BIỂU 02: KẾT QUẢ QUÁN TRIỆT, HỌC TẬP, TUYÊN TRUYỀN NGHỊ QUYẾT</t>
  </si>
  <si>
    <t>HUYỆN ỦY</t>
  </si>
  <si>
    <t>Lượt người</t>
  </si>
  <si>
    <t>Tổng số hội nghị</t>
  </si>
  <si>
    <t>Lồng ghép sinh hoạt chi bộ</t>
  </si>
  <si>
    <t>Số người được học tập, quán triệt, tuyên truyền</t>
  </si>
  <si>
    <t>Công chức, viên chức chưa là đảng viên</t>
  </si>
  <si>
    <t>Nhân dân, đoàn viên, hội viên được tuyên truyền</t>
  </si>
  <si>
    <t xml:space="preserve">Tổng số </t>
  </si>
  <si>
    <t>Số được học tập, quán triệt</t>
  </si>
  <si>
    <t>Số buổi</t>
  </si>
  <si>
    <t>Hội nghị cấp huyện</t>
  </si>
  <si>
    <t>Các chi, đảng bộ cơ sở</t>
  </si>
  <si>
    <t xml:space="preserve">Đạt tỷ lệ 
(%) </t>
  </si>
  <si>
    <t>777 người (1 điểm cầu huyện/132 người; 13 điểm cầu cơ sở 645 người</t>
  </si>
  <si>
    <t>Năm 2024</t>
  </si>
  <si>
    <t>Năm 2025</t>
  </si>
  <si>
    <t>Năm 2023</t>
  </si>
  <si>
    <t>ĐVT: Tr. Đồng</t>
  </si>
  <si>
    <t>Ước TH Năm 2025</t>
  </si>
  <si>
    <t>Kết quả thực hiện</t>
  </si>
  <si>
    <t>BIỂU 03: KẾT QUẢ THỰC HIỆN MỤC TIÊU NGHỊ QUYẾT</t>
  </si>
  <si>
    <t>Nhân dân đầu tư</t>
  </si>
  <si>
    <t>Kế hoạch số 242-KH/BCĐ, ngày 30/01/2024 về thực hiện phát triển Nông lâm nghiệp năm 2024</t>
  </si>
  <si>
    <t>Kế hoạch số 662a/KH-UBND ngày 16/5/2023 của UBND huyện Tam Đường về triển khai thực hiện Dự án bảo tồn và phát triển vùng chè cổ thụ trên địa bàn huyện Tam Đường năm 2023</t>
  </si>
  <si>
    <t>Kế hoạch số 702/KH-UBND ngày 08/5/2024 của UBND huyện Tam Đường về triển khai thực hiện Dự án bảo tồn và phát triển vùng chè cổ thụ trên địa bàn huyện Tam Đường năm 2024</t>
  </si>
  <si>
    <t>Kế hoạch số 503/KH-UBND ngày 05/4/2024 của UBND huyện về thực hiện Đề án “ phát triển hàng hóa nông nghiệp tập trung gắn với chế biến và tiêu thụ sản phẩm giai đoạn 2021-2025” năm 2024</t>
  </si>
  <si>
    <t>Kế hoạch số 335/KH-UBND ngày 04/3/2025 của UBND huyện về thực hiện Đề án “ phát triển hàng hóa nông nghiệp tập trung gắn với chế biến và tiêu thụ sản phẩm giai đoạn 2021-2025” năm 2025</t>
  </si>
  <si>
    <t>Quyết định số 2142/QĐ-UBND ngày 18/10/2024 về Phê duyệt Kế hoạch hỗ trợ liên kết theo chuỗi giá trị nuôi ngựa sinh sản
tại xã Thèn Sin, huyện Tam Đường năm 2024, thuộc Tiểu dự án 2 Dự án 3 - Chương trình mục tiêu quốc gia phát triển Kinh tế - Xã hội vùng đồng bào dân tộc thiểu số và miền núi</t>
  </si>
  <si>
    <t>Quyết định số 2140/QĐ-UBND ngày 18/10/2024 về Phê duyệt Kế hoạch hỗ trợ liên kết theo chuỗi giá trị cây ăn quả ôn đới 
(cây lê, mận) tại một số xã trên địa bàn huyện Tam Đường năm 2024, thuộc Tiểu dự án 2 Dự án 3 - Chương trình mục tiêu quốc gia phát triển Kinh tế - Xã hội vùng đồng bào dân tộc thiểu số và miền núi</t>
  </si>
  <si>
    <t>Quyết định số 2141/QĐ-UBND ngày 18/10/2024 về Phê duyệt Kế hoạch hỗ trợ liên kết phát triển chuỗi giá trị cây ăn quả ôn đới (cây lê) tại xã Nùng Nàng, huyện Tam Đường năm 2024, thuộc tiểu dự án 2, dự án 3 - Chương trình mục tiêu quốc gia phát triển Kinh tế - Xã hội vùng đồng bào dân tộc thiểu số và miền núi</t>
  </si>
  <si>
    <t>Quyết định số 512/QĐ-UBND ngày 08/03/2024 về Phê duyệt điều chỉnh, bổ sung một số nội dung Quyết định số 137/QĐ-UBND ngày 01/02/2023 của UBND huyện về việc điều chỉnh, bổ sung một số nội dung tại Quyết định số 147/QĐ-UBND ngày 12/3/2021 của UBND huyện về phê duyệt Đề án phát triển nông nghiệp hàng hóa tập trung gắn với chế biến và tiêu thụ sản phẩm trên địa bàn huyện Tam Đường, giai đoạn 2021-2025</t>
  </si>
  <si>
    <t>(Kèm theo Báo cáo số 697-BC/HU, ngày 28 tháng 3 năm 2025 của Huyện ủy Tam Đường)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</si>
</sst>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0.00_);_(* \(#,##0.00\);_(* &quot;-&quot;??_);_(@_)"/>
    <numFmt numFmtId="166" formatCode="##.##%"/>
    <numFmt numFmtId="167" formatCode="#,##0;[Red]#,##0"/>
    <numFmt numFmtId="168" formatCode="_(* #,##0.0_);_(* \(#,##0.0\);_(* &quot;-&quot;??_);_(@_)"/>
    <numFmt numFmtId="169" formatCode="_(* #,##0_);_(* \(#,##0\);_(* &quot;-&quot;??_);_(@_)"/>
    <numFmt numFmtId="170" formatCode="0.0"/>
    <numFmt numFmtId="171" formatCode="_(* #,##0.0_);_(* \(#,##0.0\);_(* &quot;-&quot;?_);_(@_)"/>
    <numFmt numFmtId="172" formatCode="_-* #,##0.0\ _₫_-;\-* #,##0.0\ _₫_-;_-* &quot;-&quot;?\ _₫_-;_-@_-"/>
    <numFmt numFmtId="173" formatCode="_-* #,##0.00\ _₫_-;\-* #,##0.00\ _₫_-;_-* &quot;-&quot;?\ _₫_-;_-@_-"/>
  </numFmts>
  <fonts count="18" x14ac:knownFonts="1">
    <font>
      <sz val="11"/>
      <color theme="1"/>
      <name val="Calibri"/>
      <family val="2"/>
      <scheme val="minor"/>
    </font>
    <font>
      <b/>
      <sz val="12"/>
      <color theme="1"/>
      <name val="Times New Roman"/>
      <family val="1"/>
    </font>
    <font>
      <sz val="12"/>
      <color theme="1"/>
      <name val="Times New Roman"/>
      <family val="1"/>
    </font>
    <font>
      <sz val="12"/>
      <name val=".VnTime"/>
      <family val="2"/>
    </font>
    <font>
      <sz val="10"/>
      <name val="Arial"/>
      <family val="2"/>
    </font>
    <font>
      <sz val="12"/>
      <name val="Times New Roman"/>
      <family val="1"/>
      <charset val="163"/>
    </font>
    <font>
      <sz val="12"/>
      <name val="Times New Roman"/>
      <family val="1"/>
    </font>
    <font>
      <b/>
      <sz val="14"/>
      <name val="Times New Roman"/>
      <family val="1"/>
    </font>
    <font>
      <b/>
      <sz val="12"/>
      <name val="Times New Roman"/>
      <family val="1"/>
    </font>
    <font>
      <i/>
      <sz val="12"/>
      <name val="Times New Roman"/>
      <family val="1"/>
    </font>
    <font>
      <sz val="12"/>
      <color theme="1"/>
      <name val="Calibri"/>
      <family val="2"/>
      <scheme val="minor"/>
    </font>
    <font>
      <i/>
      <sz val="14"/>
      <name val="Times New Roman"/>
      <family val="1"/>
    </font>
    <font>
      <i/>
      <sz val="12"/>
      <color theme="1"/>
      <name val="Times New Roman"/>
      <family val="1"/>
    </font>
    <font>
      <b/>
      <sz val="12"/>
      <color rgb="FF000000"/>
      <name val="Times New Roman"/>
      <family val="1"/>
    </font>
    <font>
      <sz val="11"/>
      <color theme="1"/>
      <name val="Calibri"/>
      <family val="2"/>
      <scheme val="minor"/>
    </font>
    <font>
      <sz val="10"/>
      <color theme="1"/>
      <name val="Times New Roman"/>
      <family val="1"/>
    </font>
    <font>
      <b/>
      <sz val="14"/>
      <color theme="1"/>
      <name val="Times New Roman"/>
      <family val="1"/>
    </font>
    <font>
      <sz val="14"/>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165"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5" fillId="0" borderId="0" applyFont="0" applyFill="0" applyBorder="0" applyAlignment="0" applyProtection="0"/>
    <xf numFmtId="166" fontId="3" fillId="0" borderId="0" applyFont="0" applyFill="0" applyBorder="0" applyAlignment="0" applyProtection="0"/>
    <xf numFmtId="165" fontId="14" fillId="0" borderId="0" applyFont="0" applyFill="0" applyBorder="0" applyAlignment="0" applyProtection="0"/>
  </cellStyleXfs>
  <cellXfs count="124">
    <xf numFmtId="0" fontId="0" fillId="0" borderId="0" xfId="0"/>
    <xf numFmtId="0" fontId="9" fillId="0" borderId="1" xfId="0" applyFont="1" applyFill="1" applyBorder="1" applyAlignment="1">
      <alignment horizontal="center" vertical="center" wrapText="1"/>
    </xf>
    <xf numFmtId="167"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69" fontId="8" fillId="0" borderId="1" xfId="2" applyNumberFormat="1" applyFont="1" applyFill="1" applyBorder="1" applyAlignment="1">
      <alignment horizontal="right" vertical="center" wrapText="1"/>
    </xf>
    <xf numFmtId="0" fontId="8" fillId="0" borderId="1" xfId="0" quotePrefix="1" applyFont="1" applyFill="1" applyBorder="1" applyAlignment="1">
      <alignment horizontal="left" vertical="center" wrapText="1"/>
    </xf>
    <xf numFmtId="0" fontId="0" fillId="0" borderId="0" xfId="0" applyAlignment="1">
      <alignment wrapText="1"/>
    </xf>
    <xf numFmtId="168" fontId="8" fillId="0" borderId="1" xfId="2" quotePrefix="1" applyNumberFormat="1" applyFont="1" applyFill="1" applyBorder="1" applyAlignment="1">
      <alignment horizontal="center" vertical="center" wrapText="1"/>
    </xf>
    <xf numFmtId="2" fontId="8" fillId="0" borderId="1" xfId="0" quotePrefix="1" applyNumberFormat="1" applyFont="1" applyFill="1" applyBorder="1" applyAlignment="1">
      <alignment horizontal="center" vertical="center" wrapText="1"/>
    </xf>
    <xf numFmtId="169" fontId="6" fillId="0" borderId="1" xfId="2" applyNumberFormat="1" applyFont="1" applyFill="1" applyBorder="1" applyAlignment="1">
      <alignment horizontal="right" vertical="center" wrapText="1"/>
    </xf>
    <xf numFmtId="0" fontId="6" fillId="0" borderId="1" xfId="0" quotePrefix="1" applyFont="1" applyFill="1" applyBorder="1" applyAlignment="1">
      <alignment horizontal="left" vertical="center" wrapText="1"/>
    </xf>
    <xf numFmtId="0" fontId="6" fillId="0" borderId="1" xfId="0" applyFont="1" applyFill="1" applyBorder="1" applyAlignment="1">
      <alignment horizontal="center" vertical="center" wrapText="1"/>
    </xf>
    <xf numFmtId="168" fontId="6" fillId="0" borderId="1" xfId="2"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0" fillId="0" borderId="0" xfId="0" applyFont="1"/>
    <xf numFmtId="0" fontId="2" fillId="0" borderId="0" xfId="0" applyFont="1"/>
    <xf numFmtId="0" fontId="2" fillId="0" borderId="0" xfId="0" applyFont="1" applyAlignment="1">
      <alignment horizontal="center"/>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xf>
    <xf numFmtId="0" fontId="6" fillId="0" borderId="1" xfId="0" applyFont="1" applyBorder="1" applyAlignment="1">
      <alignment vertical="center"/>
    </xf>
    <xf numFmtId="0" fontId="8" fillId="0" borderId="1" xfId="0" applyFont="1" applyBorder="1" applyAlignment="1">
      <alignment vertical="center"/>
    </xf>
    <xf numFmtId="0" fontId="6" fillId="0" borderId="0" xfId="0" applyFont="1" applyAlignment="1">
      <alignment horizontal="center" vertical="center"/>
    </xf>
    <xf numFmtId="168" fontId="8" fillId="0" borderId="1" xfId="2" applyNumberFormat="1" applyFont="1" applyFill="1" applyBorder="1" applyAlignment="1">
      <alignment horizontal="right" vertical="center" wrapText="1"/>
    </xf>
    <xf numFmtId="0" fontId="2" fillId="0" borderId="0" xfId="0" applyFont="1" applyAlignment="1">
      <alignment vertical="center"/>
    </xf>
    <xf numFmtId="0" fontId="6" fillId="0" borderId="1" xfId="2" applyNumberFormat="1" applyFont="1" applyFill="1" applyBorder="1" applyAlignment="1">
      <alignment horizontal="right" vertical="center" wrapText="1"/>
    </xf>
    <xf numFmtId="168" fontId="2" fillId="0" borderId="0" xfId="7" applyNumberFormat="1" applyFont="1" applyAlignment="1">
      <alignment vertical="center"/>
    </xf>
    <xf numFmtId="165" fontId="2" fillId="0" borderId="0" xfId="7" applyFont="1" applyAlignment="1">
      <alignment vertical="center"/>
    </xf>
    <xf numFmtId="0" fontId="8" fillId="0" borderId="1" xfId="0" applyFont="1" applyBorder="1" applyAlignment="1">
      <alignment horizontal="center" vertical="center" wrapText="1"/>
    </xf>
    <xf numFmtId="0" fontId="15" fillId="0" borderId="0" xfId="0" applyFont="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justify" vertical="center" wrapText="1"/>
    </xf>
    <xf numFmtId="3"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0" fontId="15" fillId="0" borderId="0" xfId="0" applyFont="1" applyBorder="1"/>
    <xf numFmtId="0" fontId="16" fillId="0" borderId="1" xfId="0" applyFont="1" applyBorder="1" applyAlignment="1">
      <alignment horizontal="center" vertical="center" wrapText="1"/>
    </xf>
    <xf numFmtId="170"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5" fillId="0" borderId="1" xfId="0" applyFont="1" applyBorder="1" applyAlignment="1">
      <alignment vertical="center"/>
    </xf>
    <xf numFmtId="0" fontId="2" fillId="0" borderId="1" xfId="0" applyFont="1" applyBorder="1" applyAlignment="1">
      <alignment horizontal="center" vertical="center" wrapText="1"/>
    </xf>
    <xf numFmtId="0" fontId="17" fillId="0" borderId="1" xfId="0" applyFont="1" applyBorder="1" applyAlignment="1">
      <alignment vertical="center"/>
    </xf>
    <xf numFmtId="0" fontId="0" fillId="0" borderId="0" xfId="0" applyFill="1"/>
    <xf numFmtId="171" fontId="2" fillId="0" borderId="0" xfId="0" applyNumberFormat="1" applyFont="1" applyAlignment="1">
      <alignment vertical="center"/>
    </xf>
    <xf numFmtId="165" fontId="2" fillId="0" borderId="0" xfId="0" applyNumberFormat="1" applyFont="1" applyAlignment="1">
      <alignment vertical="center"/>
    </xf>
    <xf numFmtId="169" fontId="2" fillId="0" borderId="0" xfId="7" applyNumberFormat="1" applyFont="1" applyAlignment="1">
      <alignment vertical="center"/>
    </xf>
    <xf numFmtId="0" fontId="1" fillId="0" borderId="1" xfId="0" applyFont="1" applyFill="1" applyBorder="1" applyAlignment="1">
      <alignment horizontal="center" vertical="center" wrapText="1"/>
    </xf>
    <xf numFmtId="168" fontId="2" fillId="0" borderId="1" xfId="7" applyNumberFormat="1" applyFont="1" applyFill="1" applyBorder="1" applyAlignment="1">
      <alignment horizontal="right" vertical="center"/>
    </xf>
    <xf numFmtId="0" fontId="2" fillId="0" borderId="1" xfId="0" applyFont="1" applyFill="1" applyBorder="1" applyAlignment="1">
      <alignment vertical="center"/>
    </xf>
    <xf numFmtId="165" fontId="2" fillId="0" borderId="1" xfId="7" applyNumberFormat="1" applyFont="1" applyFill="1" applyBorder="1" applyAlignment="1">
      <alignment horizontal="right" vertical="center"/>
    </xf>
    <xf numFmtId="168" fontId="2" fillId="0" borderId="1" xfId="0" applyNumberFormat="1" applyFont="1" applyFill="1" applyBorder="1" applyAlignment="1">
      <alignment vertical="center"/>
    </xf>
    <xf numFmtId="168" fontId="2" fillId="0" borderId="1" xfId="7" applyNumberFormat="1" applyFont="1" applyFill="1" applyBorder="1" applyAlignment="1">
      <alignment vertical="center"/>
    </xf>
    <xf numFmtId="168" fontId="2" fillId="0" borderId="1" xfId="7" applyNumberFormat="1" applyFont="1" applyFill="1" applyBorder="1" applyAlignment="1">
      <alignment horizontal="center" vertical="center"/>
    </xf>
    <xf numFmtId="165" fontId="2" fillId="0" borderId="1" xfId="7" applyFont="1" applyFill="1" applyBorder="1" applyAlignment="1">
      <alignment vertical="center"/>
    </xf>
    <xf numFmtId="164" fontId="2" fillId="0" borderId="0" xfId="0" applyNumberFormat="1" applyFont="1" applyAlignment="1">
      <alignment vertical="center"/>
    </xf>
    <xf numFmtId="0" fontId="6" fillId="0" borderId="1" xfId="0" applyFont="1" applyFill="1" applyBorder="1" applyAlignment="1">
      <alignment horizontal="center" vertical="center"/>
    </xf>
    <xf numFmtId="0" fontId="6" fillId="0" borderId="0" xfId="0" applyFont="1" applyFill="1" applyAlignment="1">
      <alignment vertical="center"/>
    </xf>
    <xf numFmtId="170" fontId="6" fillId="0" borderId="1" xfId="2" applyNumberFormat="1" applyFont="1" applyFill="1" applyBorder="1" applyAlignment="1">
      <alignment horizontal="right" vertical="center" wrapText="1"/>
    </xf>
    <xf numFmtId="165" fontId="6" fillId="0" borderId="1" xfId="2" applyNumberFormat="1" applyFont="1" applyFill="1" applyBorder="1" applyAlignment="1">
      <alignment horizontal="righ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173" fontId="2" fillId="0" borderId="0" xfId="0" applyNumberFormat="1" applyFont="1" applyFill="1" applyAlignment="1">
      <alignment vertical="center"/>
    </xf>
    <xf numFmtId="168" fontId="2" fillId="0" borderId="0" xfId="7" applyNumberFormat="1" applyFont="1" applyFill="1" applyAlignment="1">
      <alignment vertical="center"/>
    </xf>
    <xf numFmtId="168" fontId="1" fillId="0" borderId="1" xfId="7"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1" xfId="0" applyFont="1" applyFill="1" applyBorder="1" applyAlignment="1">
      <alignment vertical="center"/>
    </xf>
    <xf numFmtId="168" fontId="1" fillId="0" borderId="1" xfId="7" applyNumberFormat="1" applyFont="1" applyFill="1" applyBorder="1" applyAlignment="1">
      <alignment vertical="center"/>
    </xf>
    <xf numFmtId="165" fontId="1" fillId="0" borderId="1" xfId="7" applyNumberFormat="1" applyFont="1" applyFill="1" applyBorder="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quotePrefix="1" applyFont="1" applyFill="1" applyBorder="1" applyAlignment="1">
      <alignment horizontal="center" vertical="center"/>
    </xf>
    <xf numFmtId="0" fontId="12" fillId="0" borderId="0" xfId="0" applyFont="1" applyFill="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168" fontId="12" fillId="0" borderId="1" xfId="7" applyNumberFormat="1" applyFont="1" applyFill="1" applyBorder="1" applyAlignment="1">
      <alignment vertical="center"/>
    </xf>
    <xf numFmtId="0" fontId="1" fillId="0" borderId="1" xfId="0" applyFont="1" applyFill="1" applyBorder="1" applyAlignment="1">
      <alignment horizontal="center" vertical="center"/>
    </xf>
    <xf numFmtId="171" fontId="1" fillId="0" borderId="0" xfId="0" applyNumberFormat="1" applyFont="1" applyFill="1" applyAlignment="1">
      <alignment vertical="center"/>
    </xf>
    <xf numFmtId="165" fontId="2" fillId="0" borderId="1" xfId="7" applyNumberFormat="1" applyFont="1" applyFill="1" applyBorder="1" applyAlignment="1">
      <alignment vertical="center"/>
    </xf>
    <xf numFmtId="165" fontId="6" fillId="0" borderId="1" xfId="0" applyNumberFormat="1" applyFont="1" applyFill="1" applyBorder="1" applyAlignment="1">
      <alignment horizontal="right" vertical="center" wrapText="1"/>
    </xf>
    <xf numFmtId="172" fontId="2" fillId="0" borderId="0" xfId="0" applyNumberFormat="1" applyFont="1"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68" fontId="8" fillId="0" borderId="1" xfId="7" applyNumberFormat="1" applyFont="1" applyFill="1" applyBorder="1" applyAlignment="1">
      <alignment vertical="center"/>
    </xf>
    <xf numFmtId="165" fontId="8" fillId="0" borderId="1" xfId="7" applyNumberFormat="1" applyFont="1" applyFill="1" applyBorder="1" applyAlignment="1">
      <alignment vertical="center"/>
    </xf>
    <xf numFmtId="0" fontId="8" fillId="0" borderId="0" xfId="0" applyFont="1" applyFill="1" applyAlignment="1">
      <alignment vertical="center"/>
    </xf>
    <xf numFmtId="0" fontId="6" fillId="0" borderId="1" xfId="0" applyFont="1" applyFill="1" applyBorder="1" applyAlignment="1">
      <alignment vertical="center"/>
    </xf>
    <xf numFmtId="168" fontId="6" fillId="0" borderId="1" xfId="7" applyNumberFormat="1" applyFont="1" applyFill="1" applyBorder="1" applyAlignment="1">
      <alignment vertical="center"/>
    </xf>
    <xf numFmtId="0" fontId="6" fillId="0" borderId="1" xfId="0" quotePrefix="1" applyFont="1" applyFill="1" applyBorder="1" applyAlignment="1">
      <alignment horizontal="center" vertical="center"/>
    </xf>
    <xf numFmtId="165" fontId="6" fillId="0" borderId="1" xfId="7" applyNumberFormat="1" applyFont="1" applyFill="1" applyBorder="1" applyAlignment="1">
      <alignment vertical="center"/>
    </xf>
    <xf numFmtId="4" fontId="6" fillId="0" borderId="1" xfId="0" applyNumberFormat="1" applyFont="1" applyFill="1" applyBorder="1" applyAlignment="1">
      <alignment horizontal="righ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9" fillId="0" borderId="0" xfId="0" quotePrefix="1" applyFont="1" applyAlignment="1">
      <alignment horizontal="center" vertical="center"/>
    </xf>
    <xf numFmtId="0" fontId="9" fillId="0" borderId="2" xfId="0" quotePrefix="1" applyFont="1" applyBorder="1" applyAlignment="1">
      <alignment horizontal="center" vertical="center"/>
    </xf>
    <xf numFmtId="0" fontId="9" fillId="0" borderId="2" xfId="0" applyFont="1" applyBorder="1" applyAlignment="1">
      <alignment horizontal="center" vertical="center"/>
    </xf>
    <xf numFmtId="0" fontId="15" fillId="0" borderId="0" xfId="0" applyFont="1" applyAlignment="1">
      <alignment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Border="1" applyAlignment="1">
      <alignment horizontal="center" vertical="center"/>
    </xf>
    <xf numFmtId="0" fontId="2" fillId="0" borderId="0" xfId="0" quotePrefix="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0" xfId="0" applyFont="1" applyBorder="1"/>
    <xf numFmtId="0" fontId="7" fillId="0" borderId="0" xfId="0" quotePrefix="1" applyFont="1" applyFill="1" applyAlignment="1">
      <alignment horizontal="center" vertical="center" wrapText="1"/>
    </xf>
    <xf numFmtId="0" fontId="7" fillId="0" borderId="0" xfId="0" applyFont="1" applyFill="1" applyAlignment="1">
      <alignment horizontal="center" vertical="center" wrapText="1"/>
    </xf>
    <xf numFmtId="0" fontId="11" fillId="0" borderId="0" xfId="0" quotePrefix="1" applyFont="1" applyFill="1" applyAlignment="1">
      <alignment horizontal="center" vertical="center" wrapText="1"/>
    </xf>
    <xf numFmtId="0" fontId="2" fillId="0" borderId="2" xfId="0" quotePrefix="1"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168" fontId="12" fillId="0" borderId="2" xfId="7"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quotePrefix="1" applyFont="1" applyFill="1" applyAlignment="1">
      <alignment horizontal="center" vertical="center"/>
    </xf>
  </cellXfs>
  <cellStyles count="8">
    <cellStyle name="Comma" xfId="7" builtinId="3"/>
    <cellStyle name="Comma 10 2" xfId="6"/>
    <cellStyle name="Comma 2" xfId="1"/>
    <cellStyle name="Comma 21" xfId="2"/>
    <cellStyle name="Comma 9" xfId="5"/>
    <cellStyle name="Normal" xfId="0" builtinId="0"/>
    <cellStyle name="Normal 25" xfId="3"/>
    <cellStyle name="Normal 2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6"/>
  <sheetViews>
    <sheetView view="pageBreakPreview" zoomScale="85" zoomScaleNormal="100" zoomScaleSheetLayoutView="85" workbookViewId="0">
      <selection activeCell="B8" sqref="B8"/>
    </sheetView>
  </sheetViews>
  <sheetFormatPr defaultRowHeight="15.75" x14ac:dyDescent="0.25"/>
  <cols>
    <col min="1" max="1" width="7.5703125" style="29" customWidth="1"/>
    <col min="2" max="2" width="134.140625" style="25" customWidth="1"/>
    <col min="3" max="16384" width="9.140625" style="24"/>
  </cols>
  <sheetData>
    <row r="1" spans="1:3" x14ac:dyDescent="0.25">
      <c r="A1" s="98" t="s">
        <v>16</v>
      </c>
      <c r="B1" s="98"/>
      <c r="C1" s="98"/>
    </row>
    <row r="2" spans="1:3" ht="15" customHeight="1" x14ac:dyDescent="0.25">
      <c r="A2" s="99" t="s">
        <v>117</v>
      </c>
      <c r="B2" s="99"/>
      <c r="C2" s="99"/>
    </row>
    <row r="3" spans="1:3" ht="18" customHeight="1" x14ac:dyDescent="0.25">
      <c r="A3" s="100" t="s">
        <v>84</v>
      </c>
      <c r="B3" s="101"/>
      <c r="C3" s="101"/>
    </row>
    <row r="4" spans="1:3" x14ac:dyDescent="0.25">
      <c r="A4" s="18" t="s">
        <v>0</v>
      </c>
      <c r="B4" s="35" t="s">
        <v>15</v>
      </c>
      <c r="C4" s="35" t="s">
        <v>7</v>
      </c>
    </row>
    <row r="5" spans="1:3" s="26" customFormat="1" x14ac:dyDescent="0.25">
      <c r="A5" s="18" t="s">
        <v>1</v>
      </c>
      <c r="B5" s="21" t="s">
        <v>86</v>
      </c>
      <c r="C5" s="35"/>
    </row>
    <row r="6" spans="1:3" ht="31.5" x14ac:dyDescent="0.25">
      <c r="A6" s="19">
        <v>1</v>
      </c>
      <c r="B6" s="22" t="s">
        <v>32</v>
      </c>
      <c r="C6" s="35"/>
    </row>
    <row r="7" spans="1:3" ht="31.5" x14ac:dyDescent="0.25">
      <c r="A7" s="19">
        <v>2</v>
      </c>
      <c r="B7" s="22" t="s">
        <v>33</v>
      </c>
      <c r="C7" s="35"/>
    </row>
    <row r="8" spans="1:3" ht="31.5" x14ac:dyDescent="0.25">
      <c r="A8" s="19">
        <v>3</v>
      </c>
      <c r="B8" s="22" t="s">
        <v>77</v>
      </c>
      <c r="C8" s="35"/>
    </row>
    <row r="9" spans="1:3" s="26" customFormat="1" x14ac:dyDescent="0.25">
      <c r="A9" s="18" t="s">
        <v>2</v>
      </c>
      <c r="B9" s="21" t="s">
        <v>42</v>
      </c>
      <c r="C9" s="35"/>
    </row>
    <row r="10" spans="1:3" ht="31.5" x14ac:dyDescent="0.25">
      <c r="A10" s="19">
        <v>1</v>
      </c>
      <c r="B10" s="22" t="s">
        <v>26</v>
      </c>
      <c r="C10" s="35"/>
    </row>
    <row r="11" spans="1:3" ht="31.5" x14ac:dyDescent="0.25">
      <c r="A11" s="19">
        <v>2</v>
      </c>
      <c r="B11" s="22" t="s">
        <v>28</v>
      </c>
      <c r="C11" s="35"/>
    </row>
    <row r="12" spans="1:3" s="26" customFormat="1" x14ac:dyDescent="0.25">
      <c r="A12" s="18" t="s">
        <v>3</v>
      </c>
      <c r="B12" s="21" t="s">
        <v>41</v>
      </c>
      <c r="C12" s="35"/>
    </row>
    <row r="13" spans="1:3" s="26" customFormat="1" ht="31.5" x14ac:dyDescent="0.25">
      <c r="A13" s="19">
        <v>1</v>
      </c>
      <c r="B13" s="22" t="s">
        <v>27</v>
      </c>
      <c r="C13" s="35"/>
    </row>
    <row r="14" spans="1:3" s="26" customFormat="1" ht="47.25" x14ac:dyDescent="0.25">
      <c r="A14" s="19">
        <v>2</v>
      </c>
      <c r="B14" s="14" t="s">
        <v>83</v>
      </c>
      <c r="C14" s="35"/>
    </row>
    <row r="15" spans="1:3" s="26" customFormat="1" ht="31.5" x14ac:dyDescent="0.25">
      <c r="A15" s="19">
        <v>3</v>
      </c>
      <c r="B15" s="22" t="s">
        <v>36</v>
      </c>
      <c r="C15" s="35"/>
    </row>
    <row r="16" spans="1:3" s="26" customFormat="1" ht="31.5" x14ac:dyDescent="0.25">
      <c r="A16" s="19">
        <v>4</v>
      </c>
      <c r="B16" s="22" t="s">
        <v>73</v>
      </c>
      <c r="C16" s="35"/>
    </row>
    <row r="17" spans="1:3" ht="31.5" x14ac:dyDescent="0.25">
      <c r="A17" s="19">
        <v>5</v>
      </c>
      <c r="B17" s="14" t="s">
        <v>76</v>
      </c>
      <c r="C17" s="35"/>
    </row>
    <row r="18" spans="1:3" ht="31.5" x14ac:dyDescent="0.25">
      <c r="A18" s="19">
        <v>6</v>
      </c>
      <c r="B18" s="22" t="s">
        <v>79</v>
      </c>
      <c r="C18" s="35"/>
    </row>
    <row r="19" spans="1:3" ht="31.5" x14ac:dyDescent="0.25">
      <c r="A19" s="19">
        <v>7</v>
      </c>
      <c r="B19" s="22" t="s">
        <v>78</v>
      </c>
      <c r="C19" s="35"/>
    </row>
    <row r="20" spans="1:3" x14ac:dyDescent="0.25">
      <c r="A20" s="19">
        <v>8</v>
      </c>
      <c r="B20" s="22" t="s">
        <v>81</v>
      </c>
      <c r="C20" s="27"/>
    </row>
    <row r="21" spans="1:3" ht="31.5" x14ac:dyDescent="0.25">
      <c r="A21" s="19">
        <v>9</v>
      </c>
      <c r="B21" s="22" t="s">
        <v>82</v>
      </c>
      <c r="C21" s="35"/>
    </row>
    <row r="22" spans="1:3" s="63" customFormat="1" ht="47.25" x14ac:dyDescent="0.25">
      <c r="A22" s="19">
        <v>10</v>
      </c>
      <c r="B22" s="14" t="s">
        <v>113</v>
      </c>
      <c r="C22" s="3"/>
    </row>
    <row r="23" spans="1:3" s="63" customFormat="1" ht="47.25" x14ac:dyDescent="0.25">
      <c r="A23" s="19">
        <v>11</v>
      </c>
      <c r="B23" s="14" t="s">
        <v>114</v>
      </c>
      <c r="C23" s="3"/>
    </row>
    <row r="24" spans="1:3" s="63" customFormat="1" ht="47.25" x14ac:dyDescent="0.25">
      <c r="A24" s="19">
        <v>12</v>
      </c>
      <c r="B24" s="14" t="s">
        <v>115</v>
      </c>
      <c r="C24" s="3"/>
    </row>
    <row r="25" spans="1:3" s="63" customFormat="1" ht="63" x14ac:dyDescent="0.25">
      <c r="A25" s="19">
        <v>13</v>
      </c>
      <c r="B25" s="14" t="s">
        <v>116</v>
      </c>
      <c r="C25" s="3"/>
    </row>
    <row r="26" spans="1:3" ht="31.5" x14ac:dyDescent="0.25">
      <c r="A26" s="19">
        <v>14</v>
      </c>
      <c r="B26" s="22" t="s">
        <v>80</v>
      </c>
      <c r="C26" s="35"/>
    </row>
    <row r="27" spans="1:3" s="26" customFormat="1" ht="31.5" x14ac:dyDescent="0.25">
      <c r="A27" s="19">
        <v>15</v>
      </c>
      <c r="B27" s="22" t="s">
        <v>29</v>
      </c>
      <c r="C27" s="35"/>
    </row>
    <row r="28" spans="1:3" s="26" customFormat="1" ht="31.5" x14ac:dyDescent="0.25">
      <c r="A28" s="19">
        <v>16</v>
      </c>
      <c r="B28" s="22" t="s">
        <v>30</v>
      </c>
      <c r="C28" s="35"/>
    </row>
    <row r="29" spans="1:3" s="26" customFormat="1" ht="31.5" x14ac:dyDescent="0.25">
      <c r="A29" s="19">
        <v>17</v>
      </c>
      <c r="B29" s="22" t="s">
        <v>31</v>
      </c>
      <c r="C29" s="35"/>
    </row>
    <row r="30" spans="1:3" s="26" customFormat="1" ht="41.25" customHeight="1" x14ac:dyDescent="0.25">
      <c r="A30" s="19">
        <v>18</v>
      </c>
      <c r="B30" s="22" t="s">
        <v>111</v>
      </c>
      <c r="C30" s="35"/>
    </row>
    <row r="31" spans="1:3" s="26" customFormat="1" ht="40.5" customHeight="1" x14ac:dyDescent="0.25">
      <c r="A31" s="19">
        <v>19</v>
      </c>
      <c r="B31" s="22" t="s">
        <v>112</v>
      </c>
      <c r="C31" s="35"/>
    </row>
    <row r="32" spans="1:3" s="26" customFormat="1" ht="37.5" customHeight="1" x14ac:dyDescent="0.25">
      <c r="A32" s="19">
        <v>20</v>
      </c>
      <c r="B32" s="22" t="s">
        <v>74</v>
      </c>
      <c r="C32" s="35"/>
    </row>
    <row r="33" spans="1:3" s="26" customFormat="1" ht="37.5" customHeight="1" x14ac:dyDescent="0.25">
      <c r="A33" s="19">
        <v>21</v>
      </c>
      <c r="B33" s="22" t="s">
        <v>75</v>
      </c>
      <c r="C33" s="35"/>
    </row>
    <row r="34" spans="1:3" s="26" customFormat="1" ht="40.5" customHeight="1" x14ac:dyDescent="0.25">
      <c r="A34" s="19">
        <v>22</v>
      </c>
      <c r="B34" s="22" t="s">
        <v>109</v>
      </c>
      <c r="C34" s="35"/>
    </row>
    <row r="35" spans="1:3" s="26" customFormat="1" ht="37.5" customHeight="1" x14ac:dyDescent="0.25">
      <c r="A35" s="19">
        <v>23</v>
      </c>
      <c r="B35" s="22" t="s">
        <v>110</v>
      </c>
      <c r="C35" s="35"/>
    </row>
    <row r="36" spans="1:3" s="26" customFormat="1" x14ac:dyDescent="0.25">
      <c r="A36" s="18" t="s">
        <v>4</v>
      </c>
      <c r="B36" s="23" t="s">
        <v>18</v>
      </c>
      <c r="C36" s="28"/>
    </row>
    <row r="37" spans="1:3" ht="31.5" x14ac:dyDescent="0.25">
      <c r="A37" s="19">
        <v>1</v>
      </c>
      <c r="B37" s="20" t="s">
        <v>34</v>
      </c>
      <c r="C37" s="27"/>
    </row>
    <row r="38" spans="1:3" ht="31.5" x14ac:dyDescent="0.25">
      <c r="A38" s="19">
        <v>2</v>
      </c>
      <c r="B38" s="20" t="s">
        <v>35</v>
      </c>
      <c r="C38" s="27"/>
    </row>
    <row r="39" spans="1:3" ht="25.5" customHeight="1" x14ac:dyDescent="0.25">
      <c r="A39" s="19">
        <v>3</v>
      </c>
      <c r="B39" s="20" t="s">
        <v>39</v>
      </c>
      <c r="C39" s="27"/>
    </row>
    <row r="40" spans="1:3" ht="25.5" customHeight="1" x14ac:dyDescent="0.25">
      <c r="A40" s="19">
        <v>4</v>
      </c>
      <c r="B40" s="20" t="s">
        <v>37</v>
      </c>
      <c r="C40" s="27"/>
    </row>
    <row r="41" spans="1:3" ht="25.5" customHeight="1" x14ac:dyDescent="0.25">
      <c r="A41" s="19">
        <v>5</v>
      </c>
      <c r="B41" s="20" t="s">
        <v>38</v>
      </c>
      <c r="C41" s="27"/>
    </row>
    <row r="42" spans="1:3" ht="25.5" customHeight="1" x14ac:dyDescent="0.25">
      <c r="A42" s="19">
        <v>6</v>
      </c>
      <c r="B42" s="20" t="s">
        <v>40</v>
      </c>
      <c r="C42" s="27"/>
    </row>
    <row r="43" spans="1:3" ht="25.5" customHeight="1" x14ac:dyDescent="0.25">
      <c r="A43" s="19">
        <v>7</v>
      </c>
      <c r="B43" s="20" t="s">
        <v>108</v>
      </c>
      <c r="C43" s="27"/>
    </row>
    <row r="45" spans="1:3" x14ac:dyDescent="0.25">
      <c r="A45" s="97"/>
      <c r="B45" s="97"/>
    </row>
    <row r="46" spans="1:3" x14ac:dyDescent="0.25">
      <c r="A46" s="97"/>
      <c r="B46" s="97"/>
    </row>
  </sheetData>
  <mergeCells count="5">
    <mergeCell ref="A45:B45"/>
    <mergeCell ref="A46:B46"/>
    <mergeCell ref="A1:C1"/>
    <mergeCell ref="A2:C2"/>
    <mergeCell ref="A3:C3"/>
  </mergeCells>
  <pageMargins left="0.11811023622047245" right="0.15748031496062992" top="0.6692913385826772" bottom="0.35433070866141736" header="0.51181102362204722" footer="7.874015748031496E-2"/>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
  <sheetViews>
    <sheetView view="pageBreakPreview" zoomScale="85" zoomScaleNormal="100" zoomScaleSheetLayoutView="85" workbookViewId="0">
      <selection activeCell="I8" sqref="I8"/>
    </sheetView>
  </sheetViews>
  <sheetFormatPr defaultRowHeight="15.75" x14ac:dyDescent="0.25"/>
  <cols>
    <col min="1" max="1" width="9.140625" style="17"/>
    <col min="2" max="2" width="26.85546875" style="16" bestFit="1" customWidth="1"/>
    <col min="3" max="3" width="10.5703125" style="16" bestFit="1" customWidth="1"/>
    <col min="4" max="4" width="9.140625" style="16"/>
    <col min="5" max="5" width="22" style="16" customWidth="1"/>
    <col min="6" max="16384" width="9.140625" style="16"/>
  </cols>
  <sheetData>
    <row r="1" spans="1:13" ht="15.75" customHeight="1" x14ac:dyDescent="0.25">
      <c r="A1" s="106" t="s">
        <v>85</v>
      </c>
      <c r="B1" s="106"/>
      <c r="C1" s="106"/>
      <c r="D1" s="106"/>
      <c r="E1" s="106"/>
      <c r="F1" s="106"/>
      <c r="G1" s="106"/>
      <c r="H1" s="106"/>
      <c r="I1" s="106"/>
      <c r="J1" s="106"/>
      <c r="K1" s="106"/>
      <c r="L1" s="106"/>
      <c r="M1" s="106"/>
    </row>
    <row r="2" spans="1:13" x14ac:dyDescent="0.25">
      <c r="A2" s="107" t="str">
        <f>'Biểu 01'!A2:B2</f>
        <v>(Kèm theo Báo cáo số 697-BC/HU, ngày 28 tháng 3 năm 2025 của Huyện ủy Tam Đường)</v>
      </c>
      <c r="B2" s="107"/>
      <c r="C2" s="107"/>
      <c r="D2" s="107"/>
      <c r="E2" s="107"/>
      <c r="F2" s="107"/>
      <c r="G2" s="107"/>
      <c r="H2" s="107"/>
      <c r="I2" s="107"/>
      <c r="J2" s="107"/>
      <c r="K2" s="107"/>
      <c r="L2" s="107"/>
      <c r="M2" s="107"/>
    </row>
    <row r="3" spans="1:13" x14ac:dyDescent="0.25">
      <c r="A3" s="108" t="s">
        <v>84</v>
      </c>
      <c r="B3" s="108"/>
      <c r="C3" s="108"/>
      <c r="D3" s="108"/>
      <c r="E3" s="108"/>
      <c r="F3" s="108"/>
      <c r="G3" s="108"/>
      <c r="H3" s="108"/>
      <c r="I3" s="108"/>
      <c r="J3" s="108"/>
      <c r="K3" s="108"/>
      <c r="L3" s="108"/>
      <c r="M3" s="108"/>
    </row>
    <row r="4" spans="1:13" x14ac:dyDescent="0.25">
      <c r="A4" s="36"/>
      <c r="B4" s="36"/>
      <c r="C4" s="36"/>
      <c r="D4" s="36"/>
      <c r="E4" s="36"/>
      <c r="F4" s="36"/>
      <c r="G4" s="111"/>
      <c r="H4" s="111"/>
      <c r="I4" s="42"/>
      <c r="J4" s="42"/>
      <c r="K4" s="42"/>
      <c r="L4" s="42"/>
      <c r="M4" s="42"/>
    </row>
    <row r="5" spans="1:13" ht="24.75" customHeight="1" x14ac:dyDescent="0.25">
      <c r="A5" s="109" t="s">
        <v>0</v>
      </c>
      <c r="B5" s="109" t="s">
        <v>21</v>
      </c>
      <c r="C5" s="110" t="s">
        <v>88</v>
      </c>
      <c r="D5" s="110" t="s">
        <v>89</v>
      </c>
      <c r="E5" s="103" t="s">
        <v>90</v>
      </c>
      <c r="F5" s="109" t="s">
        <v>5</v>
      </c>
      <c r="G5" s="109"/>
      <c r="H5" s="109"/>
      <c r="I5" s="109"/>
      <c r="J5" s="109"/>
      <c r="K5" s="109"/>
      <c r="L5" s="109"/>
      <c r="M5" s="109"/>
    </row>
    <row r="6" spans="1:13" ht="39.75" customHeight="1" x14ac:dyDescent="0.25">
      <c r="A6" s="109"/>
      <c r="B6" s="109"/>
      <c r="C6" s="110"/>
      <c r="D6" s="110"/>
      <c r="E6" s="104"/>
      <c r="F6" s="110" t="s">
        <v>6</v>
      </c>
      <c r="G6" s="110"/>
      <c r="H6" s="110"/>
      <c r="I6" s="110" t="s">
        <v>91</v>
      </c>
      <c r="J6" s="110"/>
      <c r="K6" s="110"/>
      <c r="L6" s="110" t="s">
        <v>92</v>
      </c>
      <c r="M6" s="110"/>
    </row>
    <row r="7" spans="1:13" ht="15.75" customHeight="1" x14ac:dyDescent="0.25">
      <c r="A7" s="109"/>
      <c r="B7" s="109"/>
      <c r="C7" s="110"/>
      <c r="D7" s="110"/>
      <c r="E7" s="104"/>
      <c r="F7" s="110"/>
      <c r="G7" s="110"/>
      <c r="H7" s="110"/>
      <c r="I7" s="110"/>
      <c r="J7" s="110"/>
      <c r="K7" s="110"/>
      <c r="L7" s="110"/>
      <c r="M7" s="110"/>
    </row>
    <row r="8" spans="1:13" ht="119.25" customHeight="1" x14ac:dyDescent="0.25">
      <c r="A8" s="109"/>
      <c r="B8" s="109"/>
      <c r="C8" s="110"/>
      <c r="D8" s="110"/>
      <c r="E8" s="105"/>
      <c r="F8" s="43" t="s">
        <v>93</v>
      </c>
      <c r="G8" s="43" t="s">
        <v>94</v>
      </c>
      <c r="H8" s="43" t="s">
        <v>98</v>
      </c>
      <c r="I8" s="43" t="s">
        <v>93</v>
      </c>
      <c r="J8" s="43" t="s">
        <v>94</v>
      </c>
      <c r="K8" s="43" t="s">
        <v>98</v>
      </c>
      <c r="L8" s="43" t="s">
        <v>95</v>
      </c>
      <c r="M8" s="43" t="s">
        <v>87</v>
      </c>
    </row>
    <row r="9" spans="1:13" ht="69" customHeight="1" x14ac:dyDescent="0.25">
      <c r="A9" s="38">
        <v>1</v>
      </c>
      <c r="B9" s="45" t="s">
        <v>96</v>
      </c>
      <c r="C9" s="38">
        <v>1</v>
      </c>
      <c r="D9" s="46"/>
      <c r="E9" s="47" t="s">
        <v>99</v>
      </c>
      <c r="F9" s="48"/>
      <c r="G9" s="48"/>
      <c r="H9" s="48"/>
      <c r="I9" s="48"/>
      <c r="J9" s="48"/>
      <c r="K9" s="48"/>
      <c r="L9" s="48"/>
      <c r="M9" s="48"/>
    </row>
    <row r="10" spans="1:13" ht="33.75" customHeight="1" x14ac:dyDescent="0.25">
      <c r="A10" s="38">
        <v>2</v>
      </c>
      <c r="B10" s="39" t="s">
        <v>97</v>
      </c>
      <c r="C10" s="37">
        <v>18</v>
      </c>
      <c r="D10" s="37">
        <v>158</v>
      </c>
      <c r="E10" s="40">
        <v>18856</v>
      </c>
      <c r="F10" s="40">
        <v>2479</v>
      </c>
      <c r="G10" s="41">
        <v>2234</v>
      </c>
      <c r="H10" s="38">
        <v>90.1</v>
      </c>
      <c r="I10" s="38">
        <v>885</v>
      </c>
      <c r="J10" s="38">
        <v>821</v>
      </c>
      <c r="K10" s="44">
        <f>J10/I10*100</f>
        <v>92.7683615819209</v>
      </c>
      <c r="L10" s="38">
        <v>663</v>
      </c>
      <c r="M10" s="40">
        <v>15801</v>
      </c>
    </row>
    <row r="11" spans="1:13" x14ac:dyDescent="0.25">
      <c r="A11" s="36"/>
      <c r="B11" s="36"/>
      <c r="C11" s="36"/>
      <c r="D11" s="36"/>
      <c r="E11" s="36"/>
      <c r="F11" s="42"/>
      <c r="G11" s="36"/>
      <c r="H11" s="42"/>
      <c r="I11" s="42"/>
      <c r="J11" s="42"/>
      <c r="K11" s="42"/>
      <c r="L11" s="42"/>
      <c r="M11" s="36"/>
    </row>
    <row r="12" spans="1:13" x14ac:dyDescent="0.25">
      <c r="A12" s="102"/>
      <c r="B12" s="102"/>
      <c r="C12" s="102"/>
      <c r="D12" s="102"/>
      <c r="E12" s="102"/>
      <c r="F12" s="102"/>
      <c r="G12" s="102"/>
      <c r="H12" s="102"/>
      <c r="I12" s="102"/>
      <c r="J12" s="102"/>
      <c r="K12" s="102"/>
      <c r="L12" s="102"/>
      <c r="M12" s="102"/>
    </row>
  </sheetData>
  <mergeCells count="14">
    <mergeCell ref="A12:M12"/>
    <mergeCell ref="E5:E8"/>
    <mergeCell ref="A1:M1"/>
    <mergeCell ref="A2:M2"/>
    <mergeCell ref="A3:M3"/>
    <mergeCell ref="A5:A8"/>
    <mergeCell ref="B5:B8"/>
    <mergeCell ref="C5:C8"/>
    <mergeCell ref="D5:D8"/>
    <mergeCell ref="F5:M5"/>
    <mergeCell ref="F6:H7"/>
    <mergeCell ref="I6:K7"/>
    <mergeCell ref="L6:M7"/>
    <mergeCell ref="G4:H4"/>
  </mergeCells>
  <pageMargins left="0.21" right="0.09" top="0.59" bottom="7.0000000000000007E-2" header="0" footer="0"/>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1"/>
  <sheetViews>
    <sheetView view="pageBreakPreview" zoomScaleNormal="70" zoomScaleSheetLayoutView="100" workbookViewId="0">
      <selection activeCell="D12" sqref="D12"/>
    </sheetView>
  </sheetViews>
  <sheetFormatPr defaultRowHeight="15" x14ac:dyDescent="0.25"/>
  <cols>
    <col min="1" max="1" width="5.85546875" customWidth="1"/>
    <col min="2" max="2" width="48.85546875" customWidth="1"/>
    <col min="3" max="3" width="14.7109375" customWidth="1"/>
    <col min="4" max="4" width="17.5703125" customWidth="1"/>
    <col min="5" max="5" width="17.5703125" style="49" customWidth="1"/>
    <col min="6" max="7" width="17.5703125" customWidth="1"/>
  </cols>
  <sheetData>
    <row r="1" spans="1:7" s="7" customFormat="1" ht="18.75" x14ac:dyDescent="0.25">
      <c r="A1" s="112" t="s">
        <v>106</v>
      </c>
      <c r="B1" s="113"/>
      <c r="C1" s="113"/>
      <c r="D1" s="113"/>
      <c r="E1" s="113"/>
      <c r="F1" s="113"/>
      <c r="G1" s="113"/>
    </row>
    <row r="2" spans="1:7" s="7" customFormat="1" ht="18.75" x14ac:dyDescent="0.25">
      <c r="A2" s="114" t="str">
        <f>'Biểu 01'!A2:C2</f>
        <v>(Kèm theo Báo cáo số 697-BC/HU, ngày 28 tháng 3 năm 2025 của Huyện ủy Tam Đường)</v>
      </c>
      <c r="B2" s="114"/>
      <c r="C2" s="114"/>
      <c r="D2" s="114"/>
      <c r="E2" s="114"/>
      <c r="F2" s="114"/>
      <c r="G2" s="114"/>
    </row>
    <row r="3" spans="1:7" ht="18.75" x14ac:dyDescent="0.25">
      <c r="A3" s="114" t="s">
        <v>84</v>
      </c>
      <c r="B3" s="114"/>
      <c r="C3" s="114"/>
      <c r="D3" s="114"/>
      <c r="E3" s="114"/>
      <c r="F3" s="114"/>
      <c r="G3" s="114"/>
    </row>
    <row r="4" spans="1:7" s="15" customFormat="1" ht="47.25" x14ac:dyDescent="0.25">
      <c r="A4" s="3" t="s">
        <v>0</v>
      </c>
      <c r="B4" s="3" t="s">
        <v>12</v>
      </c>
      <c r="C4" s="3" t="s">
        <v>11</v>
      </c>
      <c r="D4" s="8" t="s">
        <v>13</v>
      </c>
      <c r="E4" s="8" t="s">
        <v>105</v>
      </c>
      <c r="F4" s="8" t="s">
        <v>14</v>
      </c>
      <c r="G4" s="9" t="s">
        <v>7</v>
      </c>
    </row>
    <row r="5" spans="1:7" s="15" customFormat="1" ht="28.5" customHeight="1" x14ac:dyDescent="0.25">
      <c r="A5" s="1">
        <v>1</v>
      </c>
      <c r="B5" s="1">
        <v>2</v>
      </c>
      <c r="C5" s="1">
        <v>3</v>
      </c>
      <c r="D5" s="1">
        <v>4</v>
      </c>
      <c r="E5" s="1">
        <v>5</v>
      </c>
      <c r="F5" s="1">
        <v>6</v>
      </c>
      <c r="G5" s="2">
        <v>11</v>
      </c>
    </row>
    <row r="6" spans="1:7" s="15" customFormat="1" ht="22.5" customHeight="1" x14ac:dyDescent="0.25">
      <c r="A6" s="3">
        <v>1</v>
      </c>
      <c r="B6" s="4" t="s">
        <v>43</v>
      </c>
      <c r="C6" s="3"/>
      <c r="D6" s="10">
        <v>600</v>
      </c>
      <c r="E6" s="10">
        <v>600</v>
      </c>
      <c r="F6" s="13">
        <f>+E6/D6*100</f>
        <v>100</v>
      </c>
      <c r="G6" s="3"/>
    </row>
    <row r="7" spans="1:7" s="15" customFormat="1" ht="22.5" customHeight="1" x14ac:dyDescent="0.25">
      <c r="A7" s="3">
        <v>2</v>
      </c>
      <c r="B7" s="6" t="s">
        <v>44</v>
      </c>
      <c r="C7" s="3"/>
      <c r="D7" s="5"/>
      <c r="E7" s="5"/>
      <c r="F7" s="30"/>
      <c r="G7" s="3"/>
    </row>
    <row r="8" spans="1:7" s="15" customFormat="1" ht="22.5" customHeight="1" x14ac:dyDescent="0.25">
      <c r="A8" s="3" t="s">
        <v>45</v>
      </c>
      <c r="B8" s="11" t="s">
        <v>46</v>
      </c>
      <c r="C8" s="12" t="s">
        <v>47</v>
      </c>
      <c r="D8" s="10">
        <v>400</v>
      </c>
      <c r="E8" s="13">
        <f>'BIEU 05'!D9</f>
        <v>446.28000000000003</v>
      </c>
      <c r="F8" s="13">
        <f>+E8/D8*100</f>
        <v>111.57000000000001</v>
      </c>
      <c r="G8" s="12"/>
    </row>
    <row r="9" spans="1:7" s="15" customFormat="1" ht="22.5" customHeight="1" x14ac:dyDescent="0.25">
      <c r="A9" s="3" t="s">
        <v>45</v>
      </c>
      <c r="B9" s="11" t="s">
        <v>48</v>
      </c>
      <c r="C9" s="12" t="s">
        <v>47</v>
      </c>
      <c r="D9" s="10"/>
      <c r="E9" s="13"/>
      <c r="F9" s="32"/>
      <c r="G9" s="12"/>
    </row>
    <row r="10" spans="1:7" s="15" customFormat="1" ht="22.5" customHeight="1" x14ac:dyDescent="0.25">
      <c r="A10" s="3" t="s">
        <v>49</v>
      </c>
      <c r="B10" s="11" t="s">
        <v>50</v>
      </c>
      <c r="C10" s="12" t="s">
        <v>47</v>
      </c>
      <c r="D10" s="10">
        <v>2200</v>
      </c>
      <c r="E10" s="13">
        <f>'Bieu 04'!H9</f>
        <v>2282.34</v>
      </c>
      <c r="F10" s="64">
        <f>+E10/D10*100</f>
        <v>103.74272727272728</v>
      </c>
      <c r="G10" s="12"/>
    </row>
    <row r="11" spans="1:7" s="15" customFormat="1" ht="22.5" customHeight="1" x14ac:dyDescent="0.25">
      <c r="A11" s="3" t="s">
        <v>49</v>
      </c>
      <c r="B11" s="11" t="s">
        <v>51</v>
      </c>
      <c r="C11" s="12" t="s">
        <v>47</v>
      </c>
      <c r="D11" s="10"/>
      <c r="E11" s="13">
        <f>'Bieu 04'!H10</f>
        <v>110.32</v>
      </c>
      <c r="F11" s="13"/>
      <c r="G11" s="12"/>
    </row>
    <row r="12" spans="1:7" s="15" customFormat="1" ht="22.5" customHeight="1" x14ac:dyDescent="0.25">
      <c r="A12" s="3" t="s">
        <v>45</v>
      </c>
      <c r="B12" s="11" t="s">
        <v>52</v>
      </c>
      <c r="C12" s="12" t="s">
        <v>53</v>
      </c>
      <c r="D12" s="10">
        <v>1</v>
      </c>
      <c r="E12" s="13">
        <v>1</v>
      </c>
      <c r="F12" s="13">
        <f t="shared" ref="F12" si="0">+E12/D12*100</f>
        <v>100</v>
      </c>
      <c r="G12" s="12"/>
    </row>
    <row r="13" spans="1:7" s="15" customFormat="1" ht="22.5" customHeight="1" x14ac:dyDescent="0.25">
      <c r="A13" s="3">
        <v>3</v>
      </c>
      <c r="B13" s="6" t="s">
        <v>54</v>
      </c>
      <c r="C13" s="3"/>
      <c r="D13" s="5"/>
      <c r="E13" s="5"/>
      <c r="F13" s="30"/>
      <c r="G13" s="3"/>
    </row>
    <row r="14" spans="1:7" s="15" customFormat="1" ht="22.5" customHeight="1" x14ac:dyDescent="0.25">
      <c r="A14" s="3" t="s">
        <v>45</v>
      </c>
      <c r="B14" s="11" t="s">
        <v>55</v>
      </c>
      <c r="C14" s="12" t="s">
        <v>47</v>
      </c>
      <c r="D14" s="10">
        <v>150</v>
      </c>
      <c r="E14" s="13">
        <v>317</v>
      </c>
      <c r="F14" s="13">
        <f>+E14/D14*100</f>
        <v>211.33333333333331</v>
      </c>
      <c r="G14" s="12"/>
    </row>
    <row r="15" spans="1:7" s="15" customFormat="1" ht="22.5" customHeight="1" x14ac:dyDescent="0.25">
      <c r="A15" s="3" t="s">
        <v>45</v>
      </c>
      <c r="B15" s="11" t="s">
        <v>56</v>
      </c>
      <c r="C15" s="12" t="s">
        <v>53</v>
      </c>
      <c r="D15" s="10">
        <v>1</v>
      </c>
      <c r="E15" s="13">
        <v>1</v>
      </c>
      <c r="F15" s="13">
        <f t="shared" ref="F15" si="1">+E15/D15*100</f>
        <v>100</v>
      </c>
      <c r="G15" s="12"/>
    </row>
    <row r="16" spans="1:7" s="15" customFormat="1" ht="22.5" customHeight="1" x14ac:dyDescent="0.25">
      <c r="A16" s="3">
        <v>4</v>
      </c>
      <c r="B16" s="6" t="s">
        <v>57</v>
      </c>
      <c r="C16" s="3"/>
      <c r="D16" s="5"/>
      <c r="E16" s="5"/>
      <c r="F16" s="30"/>
      <c r="G16" s="3"/>
    </row>
    <row r="17" spans="1:7" s="15" customFormat="1" ht="22.5" customHeight="1" x14ac:dyDescent="0.25">
      <c r="A17" s="3" t="s">
        <v>45</v>
      </c>
      <c r="B17" s="11" t="s">
        <v>58</v>
      </c>
      <c r="C17" s="12" t="s">
        <v>47</v>
      </c>
      <c r="D17" s="10">
        <f>D18+D19</f>
        <v>800</v>
      </c>
      <c r="E17" s="65">
        <f>E18+E19</f>
        <v>290.13</v>
      </c>
      <c r="F17" s="13">
        <f>+E17/D17*100</f>
        <v>36.266249999999999</v>
      </c>
      <c r="G17" s="12"/>
    </row>
    <row r="18" spans="1:7" s="15" customFormat="1" ht="22.5" customHeight="1" x14ac:dyDescent="0.25">
      <c r="A18" s="3" t="s">
        <v>59</v>
      </c>
      <c r="B18" s="11" t="s">
        <v>60</v>
      </c>
      <c r="C18" s="12" t="s">
        <v>47</v>
      </c>
      <c r="D18" s="10">
        <v>200</v>
      </c>
      <c r="E18" s="13">
        <v>34</v>
      </c>
      <c r="F18" s="13">
        <f t="shared" ref="F18:F21" si="2">+E18/D18*100</f>
        <v>17</v>
      </c>
      <c r="G18" s="12"/>
    </row>
    <row r="19" spans="1:7" s="15" customFormat="1" ht="22.5" customHeight="1" x14ac:dyDescent="0.25">
      <c r="A19" s="3" t="s">
        <v>59</v>
      </c>
      <c r="B19" s="11" t="s">
        <v>61</v>
      </c>
      <c r="C19" s="12" t="s">
        <v>47</v>
      </c>
      <c r="D19" s="10">
        <v>600</v>
      </c>
      <c r="E19" s="13">
        <v>256.13</v>
      </c>
      <c r="F19" s="13">
        <f>+E19/D19*100</f>
        <v>42.688333333333333</v>
      </c>
      <c r="G19" s="12"/>
    </row>
    <row r="20" spans="1:7" ht="22.5" customHeight="1" x14ac:dyDescent="0.25">
      <c r="A20" s="3" t="s">
        <v>45</v>
      </c>
      <c r="B20" s="11" t="s">
        <v>62</v>
      </c>
      <c r="C20" s="12" t="s">
        <v>47</v>
      </c>
      <c r="D20" s="10">
        <v>1200</v>
      </c>
      <c r="E20" s="13">
        <v>1002.8</v>
      </c>
      <c r="F20" s="13">
        <f t="shared" si="2"/>
        <v>83.566666666666663</v>
      </c>
      <c r="G20" s="12"/>
    </row>
    <row r="21" spans="1:7" ht="22.5" customHeight="1" x14ac:dyDescent="0.25">
      <c r="A21" s="3" t="s">
        <v>45</v>
      </c>
      <c r="B21" s="14" t="s">
        <v>63</v>
      </c>
      <c r="C21" s="12" t="s">
        <v>53</v>
      </c>
      <c r="D21" s="10">
        <v>1</v>
      </c>
      <c r="E21" s="5">
        <v>0</v>
      </c>
      <c r="F21" s="13">
        <f t="shared" si="2"/>
        <v>0</v>
      </c>
      <c r="G21" s="3"/>
    </row>
  </sheetData>
  <mergeCells count="3">
    <mergeCell ref="A1:G1"/>
    <mergeCell ref="A3:G3"/>
    <mergeCell ref="A2:G2"/>
  </mergeCells>
  <pageMargins left="0.38" right="0" top="0.62992125984251968" bottom="0" header="3.937007874015748E-2"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8"/>
  <sheetViews>
    <sheetView view="pageBreakPreview" zoomScale="85" zoomScaleNormal="100" zoomScaleSheetLayoutView="85" workbookViewId="0">
      <selection activeCell="E10" sqref="E10"/>
    </sheetView>
  </sheetViews>
  <sheetFormatPr defaultRowHeight="15.75" x14ac:dyDescent="0.25"/>
  <cols>
    <col min="1" max="1" width="10.7109375" style="31" customWidth="1"/>
    <col min="2" max="2" width="43.85546875" style="31" customWidth="1"/>
    <col min="3" max="3" width="17.7109375" style="31" customWidth="1"/>
    <col min="4" max="5" width="14.85546875" style="33" customWidth="1"/>
    <col min="6" max="8" width="14.85546875" style="31" customWidth="1"/>
    <col min="9" max="9" width="11.28515625" style="31" bestFit="1" customWidth="1"/>
    <col min="10" max="16384" width="9.140625" style="31"/>
  </cols>
  <sheetData>
    <row r="1" spans="1:9" ht="24" customHeight="1" x14ac:dyDescent="0.25">
      <c r="A1" s="117" t="s">
        <v>19</v>
      </c>
      <c r="B1" s="117"/>
      <c r="C1" s="117"/>
      <c r="D1" s="117"/>
      <c r="E1" s="117"/>
      <c r="F1" s="117"/>
      <c r="G1" s="117"/>
      <c r="H1" s="117"/>
    </row>
    <row r="2" spans="1:9" x14ac:dyDescent="0.25">
      <c r="A2" s="118" t="str">
        <f>'Bieu 03'!A2:G2</f>
        <v>(Kèm theo Báo cáo số 697-BC/HU, ngày 28 tháng 3 năm 2025 của Huyện ủy Tam Đường)</v>
      </c>
      <c r="B2" s="118"/>
      <c r="C2" s="118"/>
      <c r="D2" s="118"/>
      <c r="E2" s="118"/>
      <c r="F2" s="118"/>
      <c r="G2" s="118"/>
      <c r="H2" s="118"/>
    </row>
    <row r="3" spans="1:9" x14ac:dyDescent="0.25">
      <c r="A3" s="115" t="s">
        <v>84</v>
      </c>
      <c r="B3" s="116"/>
      <c r="C3" s="116"/>
      <c r="D3" s="116"/>
      <c r="E3" s="116"/>
      <c r="F3" s="116"/>
    </row>
    <row r="4" spans="1:9" ht="41.25" customHeight="1" x14ac:dyDescent="0.25">
      <c r="A4" s="53" t="s">
        <v>0</v>
      </c>
      <c r="B4" s="53" t="s">
        <v>12</v>
      </c>
      <c r="C4" s="53" t="s">
        <v>17</v>
      </c>
      <c r="D4" s="53" t="s">
        <v>8</v>
      </c>
      <c r="E4" s="53" t="s">
        <v>9</v>
      </c>
      <c r="F4" s="53" t="s">
        <v>102</v>
      </c>
      <c r="G4" s="53" t="s">
        <v>100</v>
      </c>
      <c r="H4" s="53" t="s">
        <v>101</v>
      </c>
    </row>
    <row r="5" spans="1:9" ht="27.75" customHeight="1" x14ac:dyDescent="0.25">
      <c r="A5" s="3">
        <v>1</v>
      </c>
      <c r="B5" s="4" t="s">
        <v>43</v>
      </c>
      <c r="C5" s="3" t="s">
        <v>47</v>
      </c>
      <c r="D5" s="54">
        <v>600</v>
      </c>
      <c r="E5" s="54">
        <v>600</v>
      </c>
      <c r="F5" s="54">
        <v>600</v>
      </c>
      <c r="G5" s="54">
        <v>600</v>
      </c>
      <c r="H5" s="54">
        <v>600</v>
      </c>
    </row>
    <row r="6" spans="1:9" ht="27.75" customHeight="1" x14ac:dyDescent="0.25">
      <c r="A6" s="3">
        <v>2</v>
      </c>
      <c r="B6" s="6" t="s">
        <v>44</v>
      </c>
      <c r="C6" s="3"/>
      <c r="D6" s="54"/>
      <c r="E6" s="54"/>
      <c r="F6" s="54"/>
      <c r="G6" s="55"/>
      <c r="H6" s="55"/>
    </row>
    <row r="7" spans="1:9" ht="27.75" customHeight="1" x14ac:dyDescent="0.25">
      <c r="A7" s="3" t="s">
        <v>45</v>
      </c>
      <c r="B7" s="11" t="s">
        <v>46</v>
      </c>
      <c r="C7" s="12" t="s">
        <v>47</v>
      </c>
      <c r="D7" s="54">
        <v>110.9</v>
      </c>
      <c r="E7" s="54">
        <v>113.4</v>
      </c>
      <c r="F7" s="56">
        <v>71.98</v>
      </c>
      <c r="G7" s="57">
        <v>90</v>
      </c>
      <c r="H7" s="55">
        <v>60</v>
      </c>
      <c r="I7" s="61"/>
    </row>
    <row r="8" spans="1:9" ht="27.75" customHeight="1" x14ac:dyDescent="0.25">
      <c r="A8" s="3" t="s">
        <v>45</v>
      </c>
      <c r="B8" s="11" t="s">
        <v>48</v>
      </c>
      <c r="C8" s="12" t="s">
        <v>47</v>
      </c>
      <c r="D8" s="56">
        <f>D9+D10</f>
        <v>1971.76</v>
      </c>
      <c r="E8" s="56">
        <f t="shared" ref="E8:H8" si="0">E9+E10</f>
        <v>2100.1600000000003</v>
      </c>
      <c r="F8" s="56">
        <f t="shared" si="0"/>
        <v>2227.9</v>
      </c>
      <c r="G8" s="56">
        <f t="shared" si="0"/>
        <v>2332.6600000000003</v>
      </c>
      <c r="H8" s="56">
        <f t="shared" si="0"/>
        <v>2392.6600000000003</v>
      </c>
      <c r="I8" s="61"/>
    </row>
    <row r="9" spans="1:9" ht="27.75" customHeight="1" x14ac:dyDescent="0.25">
      <c r="A9" s="3" t="s">
        <v>49</v>
      </c>
      <c r="B9" s="11" t="s">
        <v>50</v>
      </c>
      <c r="C9" s="12" t="s">
        <v>47</v>
      </c>
      <c r="D9" s="54">
        <v>1946.96</v>
      </c>
      <c r="E9" s="54">
        <f>D9+E7</f>
        <v>2060.36</v>
      </c>
      <c r="F9" s="54">
        <f>E9+F7</f>
        <v>2132.34</v>
      </c>
      <c r="G9" s="54">
        <f>F9+G7</f>
        <v>2222.34</v>
      </c>
      <c r="H9" s="54">
        <f t="shared" ref="H9" si="1">G9+H7</f>
        <v>2282.34</v>
      </c>
      <c r="I9" s="61"/>
    </row>
    <row r="10" spans="1:9" ht="27.75" customHeight="1" x14ac:dyDescent="0.25">
      <c r="A10" s="3" t="s">
        <v>49</v>
      </c>
      <c r="B10" s="11" t="s">
        <v>51</v>
      </c>
      <c r="C10" s="12" t="s">
        <v>47</v>
      </c>
      <c r="D10" s="54">
        <v>24.8</v>
      </c>
      <c r="E10" s="54">
        <v>39.799999999999997</v>
      </c>
      <c r="F10" s="54">
        <v>95.56</v>
      </c>
      <c r="G10" s="57">
        <v>110.32</v>
      </c>
      <c r="H10" s="57">
        <v>110.32</v>
      </c>
      <c r="I10" s="61"/>
    </row>
    <row r="11" spans="1:9" ht="27.75" customHeight="1" x14ac:dyDescent="0.25">
      <c r="A11" s="3" t="s">
        <v>45</v>
      </c>
      <c r="B11" s="11" t="s">
        <v>52</v>
      </c>
      <c r="C11" s="12" t="s">
        <v>53</v>
      </c>
      <c r="D11" s="54" t="s">
        <v>65</v>
      </c>
      <c r="E11" s="54" t="s">
        <v>65</v>
      </c>
      <c r="F11" s="54" t="s">
        <v>65</v>
      </c>
      <c r="G11" s="54" t="s">
        <v>65</v>
      </c>
      <c r="H11" s="54" t="s">
        <v>65</v>
      </c>
    </row>
    <row r="12" spans="1:9" ht="27.75" customHeight="1" x14ac:dyDescent="0.25">
      <c r="A12" s="3">
        <v>3</v>
      </c>
      <c r="B12" s="6" t="s">
        <v>54</v>
      </c>
      <c r="C12" s="3"/>
      <c r="D12" s="54"/>
      <c r="E12" s="54"/>
      <c r="F12" s="54"/>
      <c r="G12" s="55"/>
      <c r="H12" s="55"/>
    </row>
    <row r="13" spans="1:9" ht="27.75" customHeight="1" x14ac:dyDescent="0.25">
      <c r="A13" s="3" t="s">
        <v>45</v>
      </c>
      <c r="B13" s="11" t="s">
        <v>55</v>
      </c>
      <c r="C13" s="12" t="s">
        <v>47</v>
      </c>
      <c r="D13" s="54">
        <v>177.1</v>
      </c>
      <c r="E13" s="54">
        <v>280.5</v>
      </c>
      <c r="F13" s="54">
        <v>242.1</v>
      </c>
      <c r="G13" s="58">
        <v>317</v>
      </c>
      <c r="H13" s="58">
        <v>317</v>
      </c>
    </row>
    <row r="14" spans="1:9" ht="31.5" customHeight="1" x14ac:dyDescent="0.25">
      <c r="A14" s="3" t="s">
        <v>45</v>
      </c>
      <c r="B14" s="11" t="s">
        <v>56</v>
      </c>
      <c r="C14" s="12" t="s">
        <v>53</v>
      </c>
      <c r="D14" s="12" t="s">
        <v>72</v>
      </c>
      <c r="E14" s="59" t="s">
        <v>65</v>
      </c>
      <c r="F14" s="59" t="s">
        <v>65</v>
      </c>
      <c r="G14" s="59" t="s">
        <v>65</v>
      </c>
      <c r="H14" s="59" t="s">
        <v>65</v>
      </c>
    </row>
    <row r="15" spans="1:9" ht="27.75" customHeight="1" x14ac:dyDescent="0.25">
      <c r="A15" s="3">
        <v>4</v>
      </c>
      <c r="B15" s="6" t="s">
        <v>57</v>
      </c>
      <c r="C15" s="3"/>
      <c r="D15" s="54"/>
      <c r="E15" s="54"/>
      <c r="F15" s="54"/>
      <c r="G15" s="55"/>
      <c r="H15" s="55"/>
    </row>
    <row r="16" spans="1:9" ht="27.75" customHeight="1" x14ac:dyDescent="0.25">
      <c r="A16" s="3" t="s">
        <v>45</v>
      </c>
      <c r="B16" s="11" t="s">
        <v>58</v>
      </c>
      <c r="C16" s="12" t="s">
        <v>47</v>
      </c>
      <c r="D16" s="54">
        <f>D17+D18</f>
        <v>161.6</v>
      </c>
      <c r="E16" s="54">
        <f t="shared" ref="E16" si="2">E17+E18</f>
        <v>69</v>
      </c>
      <c r="F16" s="54">
        <f>F17+F18</f>
        <v>59.5</v>
      </c>
      <c r="G16" s="60">
        <v>0</v>
      </c>
      <c r="H16" s="60">
        <v>0</v>
      </c>
    </row>
    <row r="17" spans="1:8" ht="27.75" customHeight="1" x14ac:dyDescent="0.25">
      <c r="A17" s="3" t="s">
        <v>59</v>
      </c>
      <c r="B17" s="11" t="s">
        <v>60</v>
      </c>
      <c r="C17" s="12" t="s">
        <v>47</v>
      </c>
      <c r="D17" s="54">
        <v>0</v>
      </c>
      <c r="E17" s="54">
        <v>0</v>
      </c>
      <c r="F17" s="54">
        <v>34</v>
      </c>
      <c r="G17" s="60">
        <v>0</v>
      </c>
      <c r="H17" s="60">
        <v>0</v>
      </c>
    </row>
    <row r="18" spans="1:8" ht="27.75" customHeight="1" x14ac:dyDescent="0.25">
      <c r="A18" s="3" t="s">
        <v>59</v>
      </c>
      <c r="B18" s="11" t="s">
        <v>61</v>
      </c>
      <c r="C18" s="12" t="s">
        <v>47</v>
      </c>
      <c r="D18" s="54">
        <v>161.6</v>
      </c>
      <c r="E18" s="54">
        <v>69</v>
      </c>
      <c r="F18" s="54">
        <v>25.5</v>
      </c>
      <c r="G18" s="60">
        <v>0</v>
      </c>
      <c r="H18" s="60">
        <v>0</v>
      </c>
    </row>
    <row r="19" spans="1:8" ht="27.75" customHeight="1" x14ac:dyDescent="0.25">
      <c r="A19" s="3" t="s">
        <v>45</v>
      </c>
      <c r="B19" s="11" t="s">
        <v>62</v>
      </c>
      <c r="C19" s="12" t="s">
        <v>47</v>
      </c>
      <c r="D19" s="54">
        <f>E19-E18</f>
        <v>874.3</v>
      </c>
      <c r="E19" s="54">
        <v>943.3</v>
      </c>
      <c r="F19" s="54">
        <v>1002.8</v>
      </c>
      <c r="G19" s="54">
        <v>1002.8</v>
      </c>
      <c r="H19" s="54">
        <v>1002.8</v>
      </c>
    </row>
    <row r="20" spans="1:8" ht="31.5" customHeight="1" x14ac:dyDescent="0.25">
      <c r="A20" s="3" t="s">
        <v>45</v>
      </c>
      <c r="B20" s="14" t="s">
        <v>63</v>
      </c>
      <c r="C20" s="12" t="s">
        <v>53</v>
      </c>
      <c r="D20" s="12" t="s">
        <v>64</v>
      </c>
      <c r="E20" s="12" t="s">
        <v>64</v>
      </c>
      <c r="F20" s="12" t="s">
        <v>64</v>
      </c>
      <c r="G20" s="12" t="s">
        <v>64</v>
      </c>
      <c r="H20" s="12" t="s">
        <v>64</v>
      </c>
    </row>
    <row r="24" spans="1:8" x14ac:dyDescent="0.25">
      <c r="C24" s="50"/>
    </row>
    <row r="25" spans="1:8" x14ac:dyDescent="0.25">
      <c r="B25" s="34"/>
      <c r="C25" s="50"/>
    </row>
    <row r="26" spans="1:8" x14ac:dyDescent="0.25">
      <c r="B26" s="52"/>
    </row>
    <row r="27" spans="1:8" x14ac:dyDescent="0.25">
      <c r="B27" s="34"/>
    </row>
    <row r="28" spans="1:8" x14ac:dyDescent="0.25">
      <c r="B28" s="51"/>
    </row>
  </sheetData>
  <mergeCells count="3">
    <mergeCell ref="A3:F3"/>
    <mergeCell ref="A1:H1"/>
    <mergeCell ref="A2:H2"/>
  </mergeCells>
  <pageMargins left="0.51181102362204722" right="0.35433070866141736" top="0.74803149606299213" bottom="0.54" header="0.31496062992125984" footer="0.31496062992125984"/>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66"/>
  <sheetViews>
    <sheetView tabSelected="1" view="pageBreakPreview" zoomScaleNormal="100" zoomScaleSheetLayoutView="100" workbookViewId="0">
      <pane ySplit="5" topLeftCell="A15" activePane="bottomLeft" state="frozen"/>
      <selection pane="bottomLeft" activeCell="F20" sqref="F20"/>
    </sheetView>
  </sheetViews>
  <sheetFormatPr defaultRowHeight="15.75" x14ac:dyDescent="0.25"/>
  <cols>
    <col min="1" max="1" width="8.5703125" style="67" customWidth="1"/>
    <col min="2" max="2" width="44.85546875" style="66" customWidth="1"/>
    <col min="3" max="3" width="16.140625" style="66" customWidth="1"/>
    <col min="4" max="7" width="18.140625" style="69" customWidth="1"/>
    <col min="8" max="8" width="9.140625" style="66"/>
    <col min="9" max="9" width="11.28515625" style="66" bestFit="1" customWidth="1"/>
    <col min="10" max="16384" width="9.140625" style="66"/>
  </cols>
  <sheetData>
    <row r="1" spans="1:7" ht="23.25" customHeight="1" x14ac:dyDescent="0.25">
      <c r="A1" s="119" t="s">
        <v>20</v>
      </c>
      <c r="B1" s="119"/>
      <c r="C1" s="119"/>
      <c r="D1" s="119"/>
      <c r="E1" s="119"/>
      <c r="F1" s="119"/>
      <c r="G1" s="119"/>
    </row>
    <row r="2" spans="1:7" x14ac:dyDescent="0.25">
      <c r="A2" s="122" t="str">
        <f>'Bieu 04'!A2:F2</f>
        <v>(Kèm theo Báo cáo số 697-BC/HU, ngày 28 tháng 3 năm 2025 của Huyện ủy Tam Đường)</v>
      </c>
      <c r="B2" s="122"/>
      <c r="C2" s="122"/>
      <c r="D2" s="122"/>
      <c r="E2" s="122"/>
      <c r="F2" s="122"/>
      <c r="G2" s="122"/>
    </row>
    <row r="3" spans="1:7" x14ac:dyDescent="0.25">
      <c r="A3" s="123" t="s">
        <v>84</v>
      </c>
      <c r="B3" s="122"/>
      <c r="C3" s="122"/>
      <c r="D3" s="122"/>
      <c r="E3" s="122"/>
      <c r="F3" s="122"/>
      <c r="G3" s="122"/>
    </row>
    <row r="4" spans="1:7" ht="18.75" customHeight="1" x14ac:dyDescent="0.25">
      <c r="B4" s="68"/>
      <c r="F4" s="121" t="s">
        <v>103</v>
      </c>
      <c r="G4" s="121"/>
    </row>
    <row r="5" spans="1:7" s="71" customFormat="1" ht="30.75" customHeight="1" x14ac:dyDescent="0.25">
      <c r="A5" s="53" t="s">
        <v>0</v>
      </c>
      <c r="B5" s="53" t="s">
        <v>21</v>
      </c>
      <c r="C5" s="53" t="s">
        <v>17</v>
      </c>
      <c r="D5" s="70" t="s">
        <v>22</v>
      </c>
      <c r="E5" s="70" t="s">
        <v>23</v>
      </c>
      <c r="F5" s="70" t="s">
        <v>24</v>
      </c>
      <c r="G5" s="70" t="s">
        <v>107</v>
      </c>
    </row>
    <row r="6" spans="1:7" s="75" customFormat="1" ht="24.75" customHeight="1" x14ac:dyDescent="0.25">
      <c r="A6" s="120" t="s">
        <v>10</v>
      </c>
      <c r="B6" s="120"/>
      <c r="C6" s="72"/>
      <c r="D6" s="73"/>
      <c r="E6" s="74">
        <f>E7+E8+E13</f>
        <v>62679.859499999999</v>
      </c>
      <c r="F6" s="74">
        <f>F7+F8+F13</f>
        <v>31185.009500000004</v>
      </c>
      <c r="G6" s="74">
        <f t="shared" ref="G6" si="0">G7+G8+G13</f>
        <v>31494.850000000002</v>
      </c>
    </row>
    <row r="7" spans="1:7" ht="17.25" customHeight="1" x14ac:dyDescent="0.25">
      <c r="A7" s="76">
        <v>1</v>
      </c>
      <c r="B7" s="55" t="s">
        <v>66</v>
      </c>
      <c r="C7" s="76" t="s">
        <v>71</v>
      </c>
      <c r="D7" s="58">
        <f t="shared" ref="D7:E9" si="1">D18+D28+D38+D48+D58</f>
        <v>3000</v>
      </c>
      <c r="E7" s="58">
        <f t="shared" si="1"/>
        <v>29400</v>
      </c>
      <c r="F7" s="58">
        <f t="shared" ref="F7:G7" si="2">F18+F28+F38+F48+F58</f>
        <v>0</v>
      </c>
      <c r="G7" s="58">
        <f t="shared" si="2"/>
        <v>29400</v>
      </c>
    </row>
    <row r="8" spans="1:7" ht="17.25" customHeight="1" x14ac:dyDescent="0.25">
      <c r="A8" s="76">
        <v>2</v>
      </c>
      <c r="B8" s="55" t="s">
        <v>67</v>
      </c>
      <c r="C8" s="76" t="s">
        <v>47</v>
      </c>
      <c r="D8" s="58">
        <f t="shared" si="1"/>
        <v>510.75</v>
      </c>
      <c r="E8" s="58">
        <f t="shared" si="1"/>
        <v>31524.209500000001</v>
      </c>
      <c r="F8" s="58">
        <f t="shared" ref="E8:G15" si="3">F19+F29+F39+F49+F59</f>
        <v>29911.309500000003</v>
      </c>
      <c r="G8" s="58">
        <f t="shared" si="3"/>
        <v>1612.9</v>
      </c>
    </row>
    <row r="9" spans="1:7" ht="17.25" customHeight="1" x14ac:dyDescent="0.25">
      <c r="A9" s="77" t="s">
        <v>45</v>
      </c>
      <c r="B9" s="55" t="s">
        <v>50</v>
      </c>
      <c r="C9" s="76" t="s">
        <v>47</v>
      </c>
      <c r="D9" s="58">
        <f t="shared" si="1"/>
        <v>446.28000000000003</v>
      </c>
      <c r="E9" s="58">
        <f t="shared" si="1"/>
        <v>29562.444499999998</v>
      </c>
      <c r="F9" s="58">
        <f t="shared" si="3"/>
        <v>27949.5445</v>
      </c>
      <c r="G9" s="58">
        <f t="shared" si="3"/>
        <v>1612.9</v>
      </c>
    </row>
    <row r="10" spans="1:7" ht="17.25" customHeight="1" x14ac:dyDescent="0.25">
      <c r="A10" s="77" t="s">
        <v>45</v>
      </c>
      <c r="B10" s="55" t="s">
        <v>51</v>
      </c>
      <c r="C10" s="76"/>
      <c r="D10" s="58">
        <f t="shared" ref="D10:D15" si="4">D21+D31+D41+D51+D61</f>
        <v>64.47</v>
      </c>
      <c r="E10" s="58">
        <f>E21+E31+E41+E51+E61</f>
        <v>1961.7649999999999</v>
      </c>
      <c r="F10" s="58">
        <f t="shared" si="3"/>
        <v>1961.7649999999999</v>
      </c>
      <c r="G10" s="58">
        <f t="shared" si="3"/>
        <v>0</v>
      </c>
    </row>
    <row r="11" spans="1:7" ht="17.25" customHeight="1" x14ac:dyDescent="0.25">
      <c r="A11" s="77" t="s">
        <v>49</v>
      </c>
      <c r="B11" s="55" t="s">
        <v>58</v>
      </c>
      <c r="C11" s="76" t="s">
        <v>47</v>
      </c>
      <c r="D11" s="58">
        <f t="shared" si="4"/>
        <v>64.47</v>
      </c>
      <c r="E11" s="58">
        <f>E22+E32+E42+E52+E62</f>
        <v>1008.865</v>
      </c>
      <c r="F11" s="58">
        <f t="shared" si="3"/>
        <v>1008.865</v>
      </c>
      <c r="G11" s="58">
        <f t="shared" si="3"/>
        <v>0</v>
      </c>
    </row>
    <row r="12" spans="1:7" ht="17.25" customHeight="1" x14ac:dyDescent="0.25">
      <c r="A12" s="77" t="s">
        <v>49</v>
      </c>
      <c r="B12" s="55" t="s">
        <v>70</v>
      </c>
      <c r="C12" s="76" t="s">
        <v>69</v>
      </c>
      <c r="D12" s="58">
        <f>D63</f>
        <v>4328</v>
      </c>
      <c r="E12" s="58">
        <f>E23+E33+E43+E53+E63</f>
        <v>952.90000000000009</v>
      </c>
      <c r="F12" s="58">
        <f t="shared" si="3"/>
        <v>952.90000000000009</v>
      </c>
      <c r="G12" s="58">
        <f t="shared" si="3"/>
        <v>0</v>
      </c>
    </row>
    <row r="13" spans="1:7" ht="17.25" customHeight="1" x14ac:dyDescent="0.25">
      <c r="A13" s="76">
        <v>3</v>
      </c>
      <c r="B13" s="55" t="s">
        <v>68</v>
      </c>
      <c r="C13" s="76" t="s">
        <v>47</v>
      </c>
      <c r="D13" s="58">
        <f t="shared" si="4"/>
        <v>290.13</v>
      </c>
      <c r="E13" s="58">
        <f>E24+E34+E44+E54+E64</f>
        <v>1755.6499999999999</v>
      </c>
      <c r="F13" s="58">
        <f t="shared" si="3"/>
        <v>1273.6999999999998</v>
      </c>
      <c r="G13" s="58">
        <f t="shared" si="3"/>
        <v>481.95</v>
      </c>
    </row>
    <row r="14" spans="1:7" s="78" customFormat="1" ht="17.25" customHeight="1" x14ac:dyDescent="0.25">
      <c r="A14" s="77" t="s">
        <v>45</v>
      </c>
      <c r="B14" s="55" t="s">
        <v>60</v>
      </c>
      <c r="C14" s="76" t="s">
        <v>47</v>
      </c>
      <c r="D14" s="58">
        <f t="shared" si="4"/>
        <v>34</v>
      </c>
      <c r="E14" s="58">
        <f t="shared" si="3"/>
        <v>392.7</v>
      </c>
      <c r="F14" s="58">
        <f t="shared" si="3"/>
        <v>0</v>
      </c>
      <c r="G14" s="58">
        <f t="shared" si="3"/>
        <v>392.7</v>
      </c>
    </row>
    <row r="15" spans="1:7" s="75" customFormat="1" ht="17.25" customHeight="1" x14ac:dyDescent="0.25">
      <c r="A15" s="77" t="s">
        <v>45</v>
      </c>
      <c r="B15" s="55" t="s">
        <v>61</v>
      </c>
      <c r="C15" s="76" t="s">
        <v>47</v>
      </c>
      <c r="D15" s="58">
        <f t="shared" si="4"/>
        <v>256.13</v>
      </c>
      <c r="E15" s="58">
        <f t="shared" si="3"/>
        <v>1362.9499999999998</v>
      </c>
      <c r="F15" s="58">
        <f t="shared" si="3"/>
        <v>1273.6999999999998</v>
      </c>
      <c r="G15" s="58">
        <f t="shared" si="3"/>
        <v>89.25</v>
      </c>
    </row>
    <row r="16" spans="1:7" s="75" customFormat="1" ht="17.25" customHeight="1" x14ac:dyDescent="0.25">
      <c r="A16" s="79"/>
      <c r="B16" s="79" t="s">
        <v>25</v>
      </c>
      <c r="C16" s="80"/>
      <c r="D16" s="81"/>
      <c r="E16" s="81"/>
      <c r="F16" s="81"/>
      <c r="G16" s="81"/>
    </row>
    <row r="17" spans="1:9" s="75" customFormat="1" ht="17.25" customHeight="1" x14ac:dyDescent="0.25">
      <c r="A17" s="82" t="s">
        <v>1</v>
      </c>
      <c r="B17" s="72" t="s">
        <v>8</v>
      </c>
      <c r="C17" s="72"/>
      <c r="D17" s="73"/>
      <c r="E17" s="74">
        <f>E18+E19+E24</f>
        <v>14500</v>
      </c>
      <c r="F17" s="73">
        <f>F18+F19+F24</f>
        <v>7896.5000000000009</v>
      </c>
      <c r="G17" s="73">
        <f t="shared" ref="G17" si="5">G18+G19+G24</f>
        <v>6603.5</v>
      </c>
    </row>
    <row r="18" spans="1:9" s="75" customFormat="1" ht="17.25" customHeight="1" x14ac:dyDescent="0.25">
      <c r="A18" s="76">
        <v>1</v>
      </c>
      <c r="B18" s="55" t="s">
        <v>66</v>
      </c>
      <c r="C18" s="76" t="s">
        <v>47</v>
      </c>
      <c r="D18" s="58">
        <v>600</v>
      </c>
      <c r="E18" s="58">
        <f>SUM(F18:G18)</f>
        <v>5880</v>
      </c>
      <c r="F18" s="58">
        <v>0</v>
      </c>
      <c r="G18" s="58">
        <v>5880</v>
      </c>
    </row>
    <row r="19" spans="1:9" s="75" customFormat="1" ht="17.25" customHeight="1" x14ac:dyDescent="0.25">
      <c r="A19" s="76">
        <v>2</v>
      </c>
      <c r="B19" s="55" t="s">
        <v>67</v>
      </c>
      <c r="C19" s="76" t="s">
        <v>47</v>
      </c>
      <c r="D19" s="58">
        <f>D20+D21</f>
        <v>135.69</v>
      </c>
      <c r="E19" s="58">
        <f>E20+E21</f>
        <v>7710.2000000000007</v>
      </c>
      <c r="F19" s="58">
        <f>F20+F21</f>
        <v>6986.7000000000007</v>
      </c>
      <c r="G19" s="58">
        <f>G20+G21</f>
        <v>723.5</v>
      </c>
    </row>
    <row r="20" spans="1:9" s="75" customFormat="1" ht="17.25" customHeight="1" x14ac:dyDescent="0.25">
      <c r="A20" s="77" t="s">
        <v>45</v>
      </c>
      <c r="B20" s="55" t="s">
        <v>50</v>
      </c>
      <c r="C20" s="76" t="s">
        <v>47</v>
      </c>
      <c r="D20" s="58">
        <v>110.9</v>
      </c>
      <c r="E20" s="58">
        <f>SUM(F20:G20)</f>
        <v>7154.6</v>
      </c>
      <c r="F20" s="58">
        <v>6431.1</v>
      </c>
      <c r="G20" s="58">
        <v>723.5</v>
      </c>
    </row>
    <row r="21" spans="1:9" s="75" customFormat="1" ht="17.25" customHeight="1" x14ac:dyDescent="0.25">
      <c r="A21" s="77" t="s">
        <v>45</v>
      </c>
      <c r="B21" s="55" t="s">
        <v>51</v>
      </c>
      <c r="C21" s="76"/>
      <c r="D21" s="58">
        <f>D22</f>
        <v>24.79</v>
      </c>
      <c r="E21" s="58">
        <f>SUM(E22:E23)</f>
        <v>555.6</v>
      </c>
      <c r="F21" s="58">
        <f>SUM(F22:F23)</f>
        <v>555.6</v>
      </c>
      <c r="G21" s="58">
        <f>SUM(G22:G23)</f>
        <v>0</v>
      </c>
      <c r="I21" s="83"/>
    </row>
    <row r="22" spans="1:9" s="75" customFormat="1" ht="17.25" customHeight="1" x14ac:dyDescent="0.25">
      <c r="A22" s="77" t="s">
        <v>49</v>
      </c>
      <c r="B22" s="55" t="s">
        <v>58</v>
      </c>
      <c r="C22" s="76" t="s">
        <v>47</v>
      </c>
      <c r="D22" s="84">
        <v>24.79</v>
      </c>
      <c r="E22" s="58">
        <f>SUM(F22:G22)</f>
        <v>555.6</v>
      </c>
      <c r="F22" s="58">
        <v>555.6</v>
      </c>
      <c r="G22" s="73">
        <v>0</v>
      </c>
    </row>
    <row r="23" spans="1:9" s="75" customFormat="1" ht="17.25" customHeight="1" x14ac:dyDescent="0.25">
      <c r="A23" s="77" t="s">
        <v>49</v>
      </c>
      <c r="B23" s="55" t="s">
        <v>70</v>
      </c>
      <c r="C23" s="76" t="s">
        <v>69</v>
      </c>
      <c r="D23" s="58">
        <v>0</v>
      </c>
      <c r="E23" s="58">
        <v>0</v>
      </c>
      <c r="F23" s="58">
        <v>0</v>
      </c>
      <c r="G23" s="73">
        <v>0</v>
      </c>
    </row>
    <row r="24" spans="1:9" s="75" customFormat="1" ht="17.25" customHeight="1" x14ac:dyDescent="0.25">
      <c r="A24" s="76">
        <v>3</v>
      </c>
      <c r="B24" s="55" t="s">
        <v>68</v>
      </c>
      <c r="C24" s="76" t="s">
        <v>47</v>
      </c>
      <c r="D24" s="58">
        <f>D25+D26</f>
        <v>161.63</v>
      </c>
      <c r="E24" s="58">
        <f>E25+E26</f>
        <v>909.8</v>
      </c>
      <c r="F24" s="58">
        <f t="shared" ref="F24:G24" si="6">F25+F26</f>
        <v>909.8</v>
      </c>
      <c r="G24" s="58">
        <f t="shared" si="6"/>
        <v>0</v>
      </c>
    </row>
    <row r="25" spans="1:9" s="75" customFormat="1" ht="17.25" customHeight="1" x14ac:dyDescent="0.25">
      <c r="A25" s="77" t="s">
        <v>45</v>
      </c>
      <c r="B25" s="55" t="s">
        <v>60</v>
      </c>
      <c r="C25" s="76" t="s">
        <v>47</v>
      </c>
      <c r="D25" s="58"/>
      <c r="E25" s="58">
        <v>0</v>
      </c>
      <c r="F25" s="58">
        <v>0</v>
      </c>
      <c r="G25" s="73">
        <v>0</v>
      </c>
    </row>
    <row r="26" spans="1:9" s="75" customFormat="1" ht="17.25" customHeight="1" x14ac:dyDescent="0.25">
      <c r="A26" s="77" t="s">
        <v>45</v>
      </c>
      <c r="B26" s="55" t="s">
        <v>61</v>
      </c>
      <c r="C26" s="76" t="s">
        <v>47</v>
      </c>
      <c r="D26" s="58">
        <v>161.63</v>
      </c>
      <c r="E26" s="58">
        <f>SUM(F26:G26)</f>
        <v>909.8</v>
      </c>
      <c r="F26" s="58">
        <v>909.8</v>
      </c>
      <c r="G26" s="73">
        <v>0</v>
      </c>
    </row>
    <row r="27" spans="1:9" s="75" customFormat="1" ht="17.25" customHeight="1" x14ac:dyDescent="0.25">
      <c r="A27" s="82" t="s">
        <v>2</v>
      </c>
      <c r="B27" s="72" t="s">
        <v>9</v>
      </c>
      <c r="C27" s="72"/>
      <c r="D27" s="73"/>
      <c r="E27" s="74">
        <f>E28+E29+E34</f>
        <v>14209.42</v>
      </c>
      <c r="F27" s="73">
        <f>F28+F29+F34</f>
        <v>7440.02</v>
      </c>
      <c r="G27" s="73">
        <f t="shared" ref="G27" si="7">G28+G29+G34</f>
        <v>6769.4</v>
      </c>
    </row>
    <row r="28" spans="1:9" s="75" customFormat="1" ht="17.25" customHeight="1" x14ac:dyDescent="0.25">
      <c r="A28" s="76">
        <v>1</v>
      </c>
      <c r="B28" s="55" t="s">
        <v>66</v>
      </c>
      <c r="C28" s="76" t="s">
        <v>47</v>
      </c>
      <c r="D28" s="58">
        <v>600</v>
      </c>
      <c r="E28" s="58">
        <f>SUM(F28:G28)</f>
        <v>5880</v>
      </c>
      <c r="F28" s="58">
        <v>0</v>
      </c>
      <c r="G28" s="58">
        <v>5880</v>
      </c>
    </row>
    <row r="29" spans="1:9" s="75" customFormat="1" ht="17.25" customHeight="1" x14ac:dyDescent="0.25">
      <c r="A29" s="76">
        <v>2</v>
      </c>
      <c r="B29" s="55" t="s">
        <v>67</v>
      </c>
      <c r="C29" s="76" t="s">
        <v>47</v>
      </c>
      <c r="D29" s="58">
        <f>D30+D31</f>
        <v>128.4</v>
      </c>
      <c r="E29" s="58">
        <f>E30+E31</f>
        <v>7965.52</v>
      </c>
      <c r="F29" s="58">
        <f>F30+F31</f>
        <v>7076.1200000000008</v>
      </c>
      <c r="G29" s="58">
        <f>G30+G31</f>
        <v>889.4</v>
      </c>
    </row>
    <row r="30" spans="1:9" s="75" customFormat="1" ht="17.25" customHeight="1" x14ac:dyDescent="0.25">
      <c r="A30" s="77" t="s">
        <v>45</v>
      </c>
      <c r="B30" s="55" t="s">
        <v>50</v>
      </c>
      <c r="C30" s="76" t="s">
        <v>47</v>
      </c>
      <c r="D30" s="58">
        <v>113.4</v>
      </c>
      <c r="E30" s="58">
        <f>SUM(F30:G30)</f>
        <v>7527</v>
      </c>
      <c r="F30" s="58">
        <v>6637.6</v>
      </c>
      <c r="G30" s="58">
        <v>889.4</v>
      </c>
    </row>
    <row r="31" spans="1:9" s="75" customFormat="1" ht="17.25" customHeight="1" x14ac:dyDescent="0.25">
      <c r="A31" s="77" t="s">
        <v>45</v>
      </c>
      <c r="B31" s="55" t="s">
        <v>51</v>
      </c>
      <c r="C31" s="76" t="s">
        <v>47</v>
      </c>
      <c r="D31" s="58">
        <f>D32</f>
        <v>15</v>
      </c>
      <c r="E31" s="58">
        <f>SUM(E32:E33)</f>
        <v>438.52</v>
      </c>
      <c r="F31" s="58">
        <f>SUM(F32:F33)</f>
        <v>438.52</v>
      </c>
      <c r="G31" s="58">
        <f>SUM(G32:G33)</f>
        <v>0</v>
      </c>
    </row>
    <row r="32" spans="1:9" s="75" customFormat="1" ht="17.25" customHeight="1" x14ac:dyDescent="0.25">
      <c r="A32" s="77" t="s">
        <v>49</v>
      </c>
      <c r="B32" s="55" t="s">
        <v>58</v>
      </c>
      <c r="C32" s="76" t="s">
        <v>47</v>
      </c>
      <c r="D32" s="58">
        <v>15</v>
      </c>
      <c r="E32" s="58">
        <f>SUM(F32:G32)</f>
        <v>318.12</v>
      </c>
      <c r="F32" s="85">
        <v>318.12</v>
      </c>
      <c r="G32" s="73">
        <v>0</v>
      </c>
    </row>
    <row r="33" spans="1:9" s="75" customFormat="1" ht="17.25" customHeight="1" x14ac:dyDescent="0.25">
      <c r="A33" s="77" t="s">
        <v>49</v>
      </c>
      <c r="B33" s="55" t="s">
        <v>70</v>
      </c>
      <c r="C33" s="76" t="s">
        <v>69</v>
      </c>
      <c r="D33" s="58">
        <v>1204</v>
      </c>
      <c r="E33" s="58">
        <f>SUM(F33:G33)</f>
        <v>120.4</v>
      </c>
      <c r="F33" s="58">
        <v>120.4</v>
      </c>
      <c r="G33" s="73">
        <v>0</v>
      </c>
    </row>
    <row r="34" spans="1:9" s="75" customFormat="1" ht="17.25" customHeight="1" x14ac:dyDescent="0.25">
      <c r="A34" s="76">
        <v>3</v>
      </c>
      <c r="B34" s="55" t="s">
        <v>68</v>
      </c>
      <c r="C34" s="76" t="s">
        <v>47</v>
      </c>
      <c r="D34" s="58">
        <f>D35+D36</f>
        <v>69</v>
      </c>
      <c r="E34" s="58">
        <f>E35+E36</f>
        <v>363.9</v>
      </c>
      <c r="F34" s="58">
        <f t="shared" ref="F34:G34" si="8">F35+F36</f>
        <v>363.9</v>
      </c>
      <c r="G34" s="58">
        <f t="shared" si="8"/>
        <v>0</v>
      </c>
    </row>
    <row r="35" spans="1:9" ht="17.25" customHeight="1" x14ac:dyDescent="0.25">
      <c r="A35" s="77" t="s">
        <v>45</v>
      </c>
      <c r="B35" s="55" t="s">
        <v>60</v>
      </c>
      <c r="C35" s="76" t="s">
        <v>47</v>
      </c>
      <c r="D35" s="58">
        <v>0</v>
      </c>
      <c r="E35" s="58">
        <v>0</v>
      </c>
      <c r="F35" s="58">
        <v>0</v>
      </c>
      <c r="G35" s="73">
        <v>0</v>
      </c>
      <c r="I35" s="86">
        <f>D25+D35+D55+D65</f>
        <v>0</v>
      </c>
    </row>
    <row r="36" spans="1:9" ht="17.25" customHeight="1" x14ac:dyDescent="0.25">
      <c r="A36" s="77" t="s">
        <v>45</v>
      </c>
      <c r="B36" s="55" t="s">
        <v>61</v>
      </c>
      <c r="C36" s="76" t="s">
        <v>47</v>
      </c>
      <c r="D36" s="58">
        <v>69</v>
      </c>
      <c r="E36" s="58">
        <f>SUM(F36:G36)</f>
        <v>363.9</v>
      </c>
      <c r="F36" s="58">
        <v>363.9</v>
      </c>
      <c r="G36" s="73">
        <v>0</v>
      </c>
    </row>
    <row r="37" spans="1:9" s="91" customFormat="1" ht="17.25" customHeight="1" x14ac:dyDescent="0.25">
      <c r="A37" s="87" t="s">
        <v>3</v>
      </c>
      <c r="B37" s="88" t="s">
        <v>102</v>
      </c>
      <c r="C37" s="88"/>
      <c r="D37" s="89"/>
      <c r="E37" s="90">
        <f>E38+E39+E44</f>
        <v>11277.93</v>
      </c>
      <c r="F37" s="89">
        <f>F38+F39+F44</f>
        <v>4915.9799999999996</v>
      </c>
      <c r="G37" s="89">
        <f>G38+G39+G44</f>
        <v>6361.95</v>
      </c>
    </row>
    <row r="38" spans="1:9" s="63" customFormat="1" ht="17.25" customHeight="1" x14ac:dyDescent="0.25">
      <c r="A38" s="62">
        <v>1</v>
      </c>
      <c r="B38" s="92" t="s">
        <v>66</v>
      </c>
      <c r="C38" s="62" t="s">
        <v>47</v>
      </c>
      <c r="D38" s="93">
        <v>600</v>
      </c>
      <c r="E38" s="93">
        <f t="shared" ref="E38:E66" si="9">SUM(F38:G38)</f>
        <v>5880</v>
      </c>
      <c r="F38" s="93"/>
      <c r="G38" s="93">
        <v>5880</v>
      </c>
    </row>
    <row r="39" spans="1:9" s="63" customFormat="1" ht="17.25" customHeight="1" x14ac:dyDescent="0.25">
      <c r="A39" s="62">
        <v>2</v>
      </c>
      <c r="B39" s="92" t="s">
        <v>67</v>
      </c>
      <c r="C39" s="62" t="s">
        <v>47</v>
      </c>
      <c r="D39" s="93">
        <f>D40+D41</f>
        <v>81.900000000000006</v>
      </c>
      <c r="E39" s="93">
        <f>E40+E41</f>
        <v>4915.9799999999996</v>
      </c>
      <c r="F39" s="93">
        <f t="shared" ref="F39:G39" si="10">F40+F41</f>
        <v>4915.9799999999996</v>
      </c>
      <c r="G39" s="93">
        <f t="shared" si="10"/>
        <v>0</v>
      </c>
    </row>
    <row r="40" spans="1:9" s="63" customFormat="1" ht="17.25" customHeight="1" x14ac:dyDescent="0.25">
      <c r="A40" s="94" t="s">
        <v>45</v>
      </c>
      <c r="B40" s="92" t="s">
        <v>50</v>
      </c>
      <c r="C40" s="62" t="s">
        <v>47</v>
      </c>
      <c r="D40" s="95">
        <v>71.98</v>
      </c>
      <c r="E40" s="93">
        <f>SUM(F40:G40)</f>
        <v>4693.5</v>
      </c>
      <c r="F40" s="93">
        <v>4693.5</v>
      </c>
      <c r="G40" s="89">
        <v>0</v>
      </c>
    </row>
    <row r="41" spans="1:9" s="63" customFormat="1" ht="17.25" customHeight="1" x14ac:dyDescent="0.25">
      <c r="A41" s="94" t="s">
        <v>45</v>
      </c>
      <c r="B41" s="92" t="s">
        <v>51</v>
      </c>
      <c r="C41" s="62" t="s">
        <v>47</v>
      </c>
      <c r="D41" s="95">
        <f>D42</f>
        <v>9.92</v>
      </c>
      <c r="E41" s="93">
        <f t="shared" si="9"/>
        <v>222.48</v>
      </c>
      <c r="F41" s="93">
        <f>F42+F43</f>
        <v>222.48</v>
      </c>
      <c r="G41" s="93"/>
    </row>
    <row r="42" spans="1:9" s="63" customFormat="1" ht="17.25" customHeight="1" x14ac:dyDescent="0.25">
      <c r="A42" s="94" t="s">
        <v>49</v>
      </c>
      <c r="B42" s="92" t="s">
        <v>58</v>
      </c>
      <c r="C42" s="62" t="s">
        <v>47</v>
      </c>
      <c r="D42" s="95">
        <v>9.92</v>
      </c>
      <c r="E42" s="93">
        <f>SUM(F42:G42)</f>
        <v>53.38</v>
      </c>
      <c r="F42" s="96">
        <v>53.38</v>
      </c>
      <c r="G42" s="93">
        <v>0</v>
      </c>
    </row>
    <row r="43" spans="1:9" s="63" customFormat="1" ht="17.25" customHeight="1" x14ac:dyDescent="0.25">
      <c r="A43" s="94" t="s">
        <v>49</v>
      </c>
      <c r="B43" s="92" t="s">
        <v>70</v>
      </c>
      <c r="C43" s="62" t="s">
        <v>69</v>
      </c>
      <c r="D43" s="93">
        <v>1691</v>
      </c>
      <c r="E43" s="93">
        <f t="shared" si="9"/>
        <v>169.1</v>
      </c>
      <c r="F43" s="96">
        <v>169.1</v>
      </c>
      <c r="G43" s="93">
        <v>0</v>
      </c>
    </row>
    <row r="44" spans="1:9" s="63" customFormat="1" ht="17.25" customHeight="1" x14ac:dyDescent="0.25">
      <c r="A44" s="62">
        <v>3</v>
      </c>
      <c r="B44" s="92" t="s">
        <v>68</v>
      </c>
      <c r="C44" s="62" t="s">
        <v>47</v>
      </c>
      <c r="D44" s="93">
        <f>D45+D46</f>
        <v>59.5</v>
      </c>
      <c r="E44" s="93">
        <f>E45+E46</f>
        <v>481.95</v>
      </c>
      <c r="F44" s="93">
        <f t="shared" ref="F44:G44" si="11">F45+F46</f>
        <v>0</v>
      </c>
      <c r="G44" s="93">
        <f t="shared" si="11"/>
        <v>481.95</v>
      </c>
    </row>
    <row r="45" spans="1:9" s="63" customFormat="1" ht="17.25" customHeight="1" x14ac:dyDescent="0.25">
      <c r="A45" s="94" t="s">
        <v>45</v>
      </c>
      <c r="B45" s="92" t="s">
        <v>60</v>
      </c>
      <c r="C45" s="62" t="s">
        <v>47</v>
      </c>
      <c r="D45" s="93">
        <v>34</v>
      </c>
      <c r="E45" s="93">
        <f t="shared" si="9"/>
        <v>392.7</v>
      </c>
      <c r="F45" s="93">
        <v>0</v>
      </c>
      <c r="G45" s="93">
        <f>D45*330*35000/1000000</f>
        <v>392.7</v>
      </c>
    </row>
    <row r="46" spans="1:9" s="63" customFormat="1" ht="17.25" customHeight="1" x14ac:dyDescent="0.25">
      <c r="A46" s="94" t="s">
        <v>45</v>
      </c>
      <c r="B46" s="92" t="s">
        <v>61</v>
      </c>
      <c r="C46" s="62" t="s">
        <v>47</v>
      </c>
      <c r="D46" s="93">
        <v>25.5</v>
      </c>
      <c r="E46" s="93">
        <f t="shared" si="9"/>
        <v>89.25</v>
      </c>
      <c r="F46" s="93">
        <v>0</v>
      </c>
      <c r="G46" s="93">
        <f>D46*100*35000/1000000</f>
        <v>89.25</v>
      </c>
    </row>
    <row r="47" spans="1:9" s="91" customFormat="1" ht="17.25" customHeight="1" x14ac:dyDescent="0.25">
      <c r="A47" s="87" t="s">
        <v>2</v>
      </c>
      <c r="B47" s="88" t="s">
        <v>100</v>
      </c>
      <c r="C47" s="88"/>
      <c r="D47" s="89"/>
      <c r="E47" s="90">
        <f>E48+E49+E54</f>
        <v>12119.709500000001</v>
      </c>
      <c r="F47" s="89">
        <f t="shared" ref="F47:G47" si="12">F48+F49+F54</f>
        <v>6239.7094999999999</v>
      </c>
      <c r="G47" s="89">
        <f t="shared" si="12"/>
        <v>5880</v>
      </c>
    </row>
    <row r="48" spans="1:9" s="63" customFormat="1" ht="17.25" customHeight="1" x14ac:dyDescent="0.25">
      <c r="A48" s="62">
        <v>1</v>
      </c>
      <c r="B48" s="92" t="s">
        <v>66</v>
      </c>
      <c r="C48" s="62" t="s">
        <v>47</v>
      </c>
      <c r="D48" s="93">
        <v>600</v>
      </c>
      <c r="E48" s="93">
        <f>SUM(F48:G48)</f>
        <v>5880</v>
      </c>
      <c r="F48" s="93"/>
      <c r="G48" s="93">
        <v>5880</v>
      </c>
    </row>
    <row r="49" spans="1:7" s="63" customFormat="1" ht="17.25" customHeight="1" x14ac:dyDescent="0.25">
      <c r="A49" s="62">
        <v>2</v>
      </c>
      <c r="B49" s="92" t="s">
        <v>67</v>
      </c>
      <c r="C49" s="62" t="s">
        <v>47</v>
      </c>
      <c r="D49" s="93">
        <f>D50+D51</f>
        <v>104.76</v>
      </c>
      <c r="E49" s="93">
        <f>E50+E51</f>
        <v>6239.7094999999999</v>
      </c>
      <c r="F49" s="93">
        <f t="shared" ref="F49:G49" si="13">F50+F51</f>
        <v>6239.7094999999999</v>
      </c>
      <c r="G49" s="93">
        <f t="shared" si="13"/>
        <v>0</v>
      </c>
    </row>
    <row r="50" spans="1:7" s="63" customFormat="1" ht="17.25" customHeight="1" x14ac:dyDescent="0.25">
      <c r="A50" s="94" t="s">
        <v>45</v>
      </c>
      <c r="B50" s="92" t="s">
        <v>50</v>
      </c>
      <c r="C50" s="62" t="s">
        <v>47</v>
      </c>
      <c r="D50" s="93">
        <v>90</v>
      </c>
      <c r="E50" s="93">
        <f t="shared" si="9"/>
        <v>5927.3445000000002</v>
      </c>
      <c r="F50" s="93">
        <v>5927.3445000000002</v>
      </c>
      <c r="G50" s="93"/>
    </row>
    <row r="51" spans="1:7" s="63" customFormat="1" ht="17.25" customHeight="1" x14ac:dyDescent="0.25">
      <c r="A51" s="94" t="s">
        <v>45</v>
      </c>
      <c r="B51" s="92" t="s">
        <v>51</v>
      </c>
      <c r="C51" s="62" t="s">
        <v>47</v>
      </c>
      <c r="D51" s="93">
        <f>D52</f>
        <v>14.76</v>
      </c>
      <c r="E51" s="93">
        <f t="shared" si="9"/>
        <v>312.36500000000001</v>
      </c>
      <c r="F51" s="93">
        <f>F52+F53</f>
        <v>312.36500000000001</v>
      </c>
      <c r="G51" s="93"/>
    </row>
    <row r="52" spans="1:7" s="63" customFormat="1" ht="17.25" customHeight="1" x14ac:dyDescent="0.25">
      <c r="A52" s="94" t="s">
        <v>49</v>
      </c>
      <c r="B52" s="92" t="s">
        <v>58</v>
      </c>
      <c r="C52" s="62" t="s">
        <v>47</v>
      </c>
      <c r="D52" s="95">
        <v>14.76</v>
      </c>
      <c r="E52" s="93">
        <f t="shared" si="9"/>
        <v>81.765000000000001</v>
      </c>
      <c r="F52" s="96">
        <v>81.765000000000001</v>
      </c>
      <c r="G52" s="93">
        <v>0</v>
      </c>
    </row>
    <row r="53" spans="1:7" s="63" customFormat="1" ht="17.25" customHeight="1" x14ac:dyDescent="0.25">
      <c r="A53" s="94" t="s">
        <v>49</v>
      </c>
      <c r="B53" s="92" t="s">
        <v>70</v>
      </c>
      <c r="C53" s="62" t="s">
        <v>69</v>
      </c>
      <c r="D53" s="93">
        <v>2306</v>
      </c>
      <c r="E53" s="93">
        <f t="shared" si="9"/>
        <v>230.6</v>
      </c>
      <c r="F53" s="96">
        <v>230.6</v>
      </c>
      <c r="G53" s="93">
        <v>0</v>
      </c>
    </row>
    <row r="54" spans="1:7" s="63" customFormat="1" ht="17.25" customHeight="1" x14ac:dyDescent="0.25">
      <c r="A54" s="62">
        <v>3</v>
      </c>
      <c r="B54" s="92" t="s">
        <v>68</v>
      </c>
      <c r="C54" s="62" t="s">
        <v>47</v>
      </c>
      <c r="D54" s="89"/>
      <c r="E54" s="93">
        <f t="shared" si="9"/>
        <v>0</v>
      </c>
      <c r="F54" s="93"/>
      <c r="G54" s="89"/>
    </row>
    <row r="55" spans="1:7" s="63" customFormat="1" ht="17.25" customHeight="1" x14ac:dyDescent="0.25">
      <c r="A55" s="94" t="s">
        <v>45</v>
      </c>
      <c r="B55" s="92" t="s">
        <v>60</v>
      </c>
      <c r="C55" s="62" t="s">
        <v>47</v>
      </c>
      <c r="D55" s="93"/>
      <c r="E55" s="93">
        <f t="shared" si="9"/>
        <v>0</v>
      </c>
      <c r="F55" s="93"/>
      <c r="G55" s="89"/>
    </row>
    <row r="56" spans="1:7" s="63" customFormat="1" ht="17.25" customHeight="1" x14ac:dyDescent="0.25">
      <c r="A56" s="94" t="s">
        <v>45</v>
      </c>
      <c r="B56" s="92" t="s">
        <v>61</v>
      </c>
      <c r="C56" s="62" t="s">
        <v>47</v>
      </c>
      <c r="D56" s="89">
        <v>0</v>
      </c>
      <c r="E56" s="93">
        <f t="shared" si="9"/>
        <v>0</v>
      </c>
      <c r="F56" s="89"/>
      <c r="G56" s="89"/>
    </row>
    <row r="57" spans="1:7" s="91" customFormat="1" ht="17.25" customHeight="1" x14ac:dyDescent="0.25">
      <c r="A57" s="87" t="s">
        <v>2</v>
      </c>
      <c r="B57" s="88" t="s">
        <v>104</v>
      </c>
      <c r="C57" s="88"/>
      <c r="D57" s="89"/>
      <c r="E57" s="90">
        <f>E58+E59+E64</f>
        <v>10572.8</v>
      </c>
      <c r="F57" s="89">
        <f>F58+F59+F64</f>
        <v>4692.8</v>
      </c>
      <c r="G57" s="89">
        <f t="shared" ref="G57" si="14">G58+G59+G64</f>
        <v>5880</v>
      </c>
    </row>
    <row r="58" spans="1:7" s="63" customFormat="1" ht="17.25" customHeight="1" x14ac:dyDescent="0.25">
      <c r="A58" s="62">
        <v>1</v>
      </c>
      <c r="B58" s="92" t="s">
        <v>66</v>
      </c>
      <c r="C58" s="62" t="s">
        <v>47</v>
      </c>
      <c r="D58" s="93">
        <v>600</v>
      </c>
      <c r="E58" s="93">
        <f t="shared" si="9"/>
        <v>5880</v>
      </c>
      <c r="F58" s="93">
        <v>0</v>
      </c>
      <c r="G58" s="93">
        <v>5880</v>
      </c>
    </row>
    <row r="59" spans="1:7" s="63" customFormat="1" ht="17.25" customHeight="1" x14ac:dyDescent="0.25">
      <c r="A59" s="62">
        <v>2</v>
      </c>
      <c r="B59" s="92" t="s">
        <v>67</v>
      </c>
      <c r="C59" s="62" t="s">
        <v>47</v>
      </c>
      <c r="D59" s="93">
        <f>D60+D61</f>
        <v>60</v>
      </c>
      <c r="E59" s="93">
        <f>E60+E61</f>
        <v>4692.8</v>
      </c>
      <c r="F59" s="93">
        <f>F60+F61</f>
        <v>4692.8</v>
      </c>
      <c r="G59" s="93">
        <f t="shared" ref="G59" si="15">G60+G61</f>
        <v>0</v>
      </c>
    </row>
    <row r="60" spans="1:7" s="63" customFormat="1" ht="17.25" customHeight="1" x14ac:dyDescent="0.25">
      <c r="A60" s="94" t="s">
        <v>45</v>
      </c>
      <c r="B60" s="92" t="s">
        <v>50</v>
      </c>
      <c r="C60" s="62" t="s">
        <v>47</v>
      </c>
      <c r="D60" s="93">
        <v>60</v>
      </c>
      <c r="E60" s="93">
        <f t="shared" si="9"/>
        <v>4260</v>
      </c>
      <c r="F60" s="96">
        <v>4260</v>
      </c>
      <c r="G60" s="93"/>
    </row>
    <row r="61" spans="1:7" s="63" customFormat="1" ht="17.25" customHeight="1" x14ac:dyDescent="0.25">
      <c r="A61" s="94" t="s">
        <v>45</v>
      </c>
      <c r="B61" s="92" t="s">
        <v>51</v>
      </c>
      <c r="C61" s="62" t="s">
        <v>47</v>
      </c>
      <c r="D61" s="93">
        <v>0</v>
      </c>
      <c r="E61" s="93">
        <f t="shared" si="9"/>
        <v>432.8</v>
      </c>
      <c r="F61" s="93">
        <f>F62+F63</f>
        <v>432.8</v>
      </c>
      <c r="G61" s="93"/>
    </row>
    <row r="62" spans="1:7" s="63" customFormat="1" ht="17.25" customHeight="1" x14ac:dyDescent="0.25">
      <c r="A62" s="94" t="s">
        <v>49</v>
      </c>
      <c r="B62" s="92" t="s">
        <v>58</v>
      </c>
      <c r="C62" s="62" t="s">
        <v>47</v>
      </c>
      <c r="D62" s="93">
        <v>0</v>
      </c>
      <c r="E62" s="93">
        <f t="shared" si="9"/>
        <v>0</v>
      </c>
      <c r="F62" s="96">
        <v>0</v>
      </c>
      <c r="G62" s="93">
        <v>0</v>
      </c>
    </row>
    <row r="63" spans="1:7" s="63" customFormat="1" ht="17.25" customHeight="1" x14ac:dyDescent="0.25">
      <c r="A63" s="94" t="s">
        <v>49</v>
      </c>
      <c r="B63" s="92" t="s">
        <v>70</v>
      </c>
      <c r="C63" s="62" t="s">
        <v>69</v>
      </c>
      <c r="D63" s="93">
        <v>4328</v>
      </c>
      <c r="E63" s="93">
        <f t="shared" si="9"/>
        <v>432.8</v>
      </c>
      <c r="F63" s="95">
        <v>432.8</v>
      </c>
      <c r="G63" s="93">
        <v>0</v>
      </c>
    </row>
    <row r="64" spans="1:7" s="63" customFormat="1" ht="17.25" customHeight="1" x14ac:dyDescent="0.25">
      <c r="A64" s="62">
        <v>3</v>
      </c>
      <c r="B64" s="92" t="s">
        <v>68</v>
      </c>
      <c r="C64" s="62" t="s">
        <v>47</v>
      </c>
      <c r="D64" s="89"/>
      <c r="E64" s="93">
        <f>E65+E66</f>
        <v>0</v>
      </c>
      <c r="F64" s="93">
        <f t="shared" ref="F64:G64" si="16">F65+F66</f>
        <v>0</v>
      </c>
      <c r="G64" s="93">
        <f t="shared" si="16"/>
        <v>0</v>
      </c>
    </row>
    <row r="65" spans="1:7" s="63" customFormat="1" ht="17.25" customHeight="1" x14ac:dyDescent="0.25">
      <c r="A65" s="94" t="s">
        <v>45</v>
      </c>
      <c r="B65" s="92" t="s">
        <v>60</v>
      </c>
      <c r="C65" s="62" t="s">
        <v>47</v>
      </c>
      <c r="D65" s="93">
        <v>0</v>
      </c>
      <c r="E65" s="93">
        <f t="shared" si="9"/>
        <v>0</v>
      </c>
      <c r="F65" s="93">
        <v>0</v>
      </c>
      <c r="G65" s="89">
        <v>0</v>
      </c>
    </row>
    <row r="66" spans="1:7" s="63" customFormat="1" ht="17.25" customHeight="1" x14ac:dyDescent="0.25">
      <c r="A66" s="94" t="s">
        <v>45</v>
      </c>
      <c r="B66" s="92" t="s">
        <v>61</v>
      </c>
      <c r="C66" s="62" t="s">
        <v>47</v>
      </c>
      <c r="D66" s="89">
        <v>0</v>
      </c>
      <c r="E66" s="93">
        <f t="shared" si="9"/>
        <v>0</v>
      </c>
      <c r="F66" s="89">
        <v>0</v>
      </c>
      <c r="G66" s="89">
        <v>0</v>
      </c>
    </row>
  </sheetData>
  <mergeCells count="5">
    <mergeCell ref="A1:G1"/>
    <mergeCell ref="A6:B6"/>
    <mergeCell ref="F4:G4"/>
    <mergeCell ref="A2:G2"/>
    <mergeCell ref="A3:G3"/>
  </mergeCells>
  <pageMargins left="0.55118110236220474" right="0.39370078740157483" top="0.21" bottom="0.24" header="0.2" footer="0.2"/>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Biểu 01</vt:lpstr>
      <vt:lpstr>Biểu 02</vt:lpstr>
      <vt:lpstr>Bieu 03</vt:lpstr>
      <vt:lpstr>Bieu 04</vt:lpstr>
      <vt:lpstr>BIEU 05</vt:lpstr>
      <vt:lpstr>'Biểu 01'!Print_Area</vt:lpstr>
      <vt:lpstr>'Bieu 04'!Print_Area</vt:lpstr>
      <vt:lpstr>'BIEU 05'!Print_Area</vt:lpstr>
      <vt:lpstr>'Biểu 01'!Print_Titles</vt:lpstr>
      <vt:lpstr>'BIEU 05'!Print_Titles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FPT</dc:creator>
  <cp:lastModifiedBy>Admin</cp:lastModifiedBy>
  <cp:lastPrinted>2025-03-27T07:03:25Z</cp:lastPrinted>
  <dcterms:created xsi:type="dcterms:W3CDTF">2021-05-11T04:00:26Z</dcterms:created>
  <dcterms:modified xsi:type="dcterms:W3CDTF">2025-04-02T10:19:52Z</dcterms:modified>
</cp:coreProperties>
</file>