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5" yWindow="240" windowWidth="13530" windowHeight="7095" activeTab="2"/>
  </bookViews>
  <sheets>
    <sheet name="93.quý (6)" sheetId="1" r:id="rId1"/>
    <sheet name="94 (10)" sheetId="2" r:id="rId2"/>
    <sheet name="95 (10)" sheetId="3" r:id="rId3"/>
  </sheets>
  <externalReferences>
    <externalReference r:id="rId4"/>
  </externalReferences>
  <definedNames>
    <definedName name="ADP">#REF!</definedName>
    <definedName name="AKHAC">#REF!</definedName>
    <definedName name="ALTINH">#REF!</definedName>
    <definedName name="Anguon">'[1]Dt 2001'!#REF!</definedName>
    <definedName name="ANN">#REF!</definedName>
    <definedName name="ANQD">#REF!</definedName>
    <definedName name="ANQQH">'[1]Dt 2001'!#REF!</definedName>
    <definedName name="ANSNN">'[1]Dt 2001'!#REF!</definedName>
    <definedName name="ANSNNxnk">'[1]Dt 2001'!#REF!</definedName>
    <definedName name="APC">'[1]Dt 2001'!#REF!</definedName>
    <definedName name="ATW">#REF!</definedName>
    <definedName name="Can_doi">#REF!</definedName>
    <definedName name="DNNN">#REF!</definedName>
    <definedName name="Khac">#REF!</definedName>
    <definedName name="Khong_can_doi">#REF!</definedName>
    <definedName name="NQD">#REF!</definedName>
    <definedName name="NQQH">'[1]Dt 2001'!#REF!</definedName>
    <definedName name="NSNN">'[1]Dt 2001'!#REF!</definedName>
    <definedName name="PC">'[1]Dt 2001'!#REF!</definedName>
    <definedName name="Phan_cap">#REF!</definedName>
    <definedName name="Phi_le_phi">#REF!</definedName>
    <definedName name="_xlnm.Print_Area" localSheetId="0">'93.quý (6)'!$A$1:$G$26</definedName>
    <definedName name="_xlnm.Print_Area" localSheetId="1">'94 (10)'!$A$1:$G$34</definedName>
    <definedName name="_xlnm.Print_Area">#REF!</definedName>
    <definedName name="PRINT_AREA_MI">#REF!</definedName>
    <definedName name="_xlnm.Print_Titles" localSheetId="0">'93.quý (6)'!$8:$10</definedName>
    <definedName name="_xlnm.Print_Titles" localSheetId="1">'94 (10)'!$8:$10</definedName>
    <definedName name="_xlnm.Print_Titles" localSheetId="2">'95 (10)'!$8:$11</definedName>
    <definedName name="TW">#REF!</definedName>
  </definedNames>
  <calcPr calcId="144525"/>
</workbook>
</file>

<file path=xl/calcChain.xml><?xml version="1.0" encoding="utf-8"?>
<calcChain xmlns="http://schemas.openxmlformats.org/spreadsheetml/2006/main">
  <c r="E13" i="3" l="1"/>
  <c r="E30" i="3"/>
  <c r="E17" i="3"/>
  <c r="H13" i="1"/>
  <c r="E34" i="2"/>
  <c r="E26" i="1"/>
  <c r="E14" i="1" l="1"/>
  <c r="D14" i="3"/>
  <c r="D13" i="3" s="1"/>
  <c r="D12" i="3" s="1"/>
  <c r="D31" i="3"/>
  <c r="D32" i="2"/>
  <c r="D20" i="2"/>
  <c r="D12" i="2" s="1"/>
  <c r="D11" i="2" s="1"/>
  <c r="D20" i="1"/>
  <c r="E23" i="1" l="1"/>
  <c r="D12" i="1"/>
  <c r="D13" i="1"/>
  <c r="D14" i="1"/>
  <c r="F14" i="1" l="1"/>
  <c r="E13" i="1" l="1"/>
  <c r="E8" i="3"/>
  <c r="D8" i="3"/>
  <c r="C13" i="3" l="1"/>
  <c r="A5" i="3" l="1"/>
  <c r="A5" i="2"/>
  <c r="E21" i="1" l="1"/>
  <c r="C31" i="3" l="1"/>
  <c r="G28" i="3"/>
  <c r="G27" i="3"/>
  <c r="G26" i="3"/>
  <c r="G24" i="3"/>
  <c r="G23" i="3"/>
  <c r="G22" i="3"/>
  <c r="A20" i="3"/>
  <c r="A21" i="3" s="1"/>
  <c r="A22" i="3" s="1"/>
  <c r="A23" i="3" s="1"/>
  <c r="A24" i="3" s="1"/>
  <c r="A25" i="3" s="1"/>
  <c r="A26" i="3" s="1"/>
  <c r="G19" i="3"/>
  <c r="F19" i="3"/>
  <c r="F17" i="3"/>
  <c r="G17" i="3"/>
  <c r="G15" i="3"/>
  <c r="F15" i="3"/>
  <c r="E14" i="3"/>
  <c r="G13" i="3" s="1"/>
  <c r="C14" i="3"/>
  <c r="E11" i="3"/>
  <c r="G34" i="2"/>
  <c r="F34" i="2"/>
  <c r="E32" i="2"/>
  <c r="F33" i="2"/>
  <c r="C32" i="2"/>
  <c r="G27" i="2"/>
  <c r="A27" i="2"/>
  <c r="F24" i="2"/>
  <c r="G23" i="2"/>
  <c r="F23" i="2"/>
  <c r="E20" i="2"/>
  <c r="E12" i="2" s="1"/>
  <c r="C20" i="2"/>
  <c r="C12" i="2" s="1"/>
  <c r="C11" i="2" s="1"/>
  <c r="G19" i="2"/>
  <c r="F19" i="2"/>
  <c r="G18" i="2"/>
  <c r="F18" i="2"/>
  <c r="G16" i="2"/>
  <c r="F16" i="2"/>
  <c r="A16" i="2"/>
  <c r="A17" i="2" s="1"/>
  <c r="A18" i="2" s="1"/>
  <c r="A19" i="2" s="1"/>
  <c r="G15" i="2"/>
  <c r="F15" i="2"/>
  <c r="A23" i="1"/>
  <c r="G22" i="1"/>
  <c r="F22" i="1"/>
  <c r="C21" i="1"/>
  <c r="C20" i="1" s="1"/>
  <c r="F18" i="1"/>
  <c r="E12" i="1"/>
  <c r="H20" i="1" s="1"/>
  <c r="C13" i="1"/>
  <c r="C12" i="1" s="1"/>
  <c r="E11" i="1"/>
  <c r="E11" i="2" l="1"/>
  <c r="C12" i="3"/>
  <c r="G33" i="2"/>
  <c r="G32" i="2"/>
  <c r="G21" i="1"/>
  <c r="F27" i="2"/>
  <c r="G23" i="1"/>
  <c r="F12" i="2"/>
  <c r="F13" i="3"/>
  <c r="E12" i="3"/>
  <c r="F12" i="1"/>
  <c r="F13" i="1"/>
  <c r="F21" i="1"/>
  <c r="F20" i="2"/>
  <c r="F32" i="2"/>
  <c r="F14" i="3"/>
  <c r="G14" i="3"/>
  <c r="E20" i="1"/>
  <c r="F23" i="1"/>
  <c r="G14" i="1"/>
  <c r="G13" i="1" s="1"/>
  <c r="G12" i="1" s="1"/>
  <c r="G20" i="2"/>
  <c r="G12" i="3" l="1"/>
  <c r="F12" i="3"/>
  <c r="G12" i="2"/>
  <c r="F20" i="1"/>
  <c r="G20" i="1"/>
  <c r="F11" i="2"/>
  <c r="G11" i="2"/>
</calcChain>
</file>

<file path=xl/comments1.xml><?xml version="1.0" encoding="utf-8"?>
<comments xmlns="http://schemas.openxmlformats.org/spreadsheetml/2006/main">
  <authors>
    <author>Admin</author>
  </authors>
  <commentList>
    <comment ref="D2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900 triệu phòng dân tộc
</t>
        </r>
      </text>
    </comment>
  </commentList>
</comments>
</file>

<file path=xl/sharedStrings.xml><?xml version="1.0" encoding="utf-8"?>
<sst xmlns="http://schemas.openxmlformats.org/spreadsheetml/2006/main" count="134" uniqueCount="83">
  <si>
    <t xml:space="preserve">     UBND HUYỆN TAM ĐƯỜNG</t>
  </si>
  <si>
    <t>Biểu số 93/CK-NSNN</t>
  </si>
  <si>
    <t xml:space="preserve">  PHÒNG TÀI CHÍNH - KẾ HOẠCH</t>
  </si>
  <si>
    <t>Đơn vị: Triệu đồng</t>
  </si>
  <si>
    <t>STT</t>
  </si>
  <si>
    <t>Nội dung</t>
  </si>
  <si>
    <t>Dự toán năm</t>
  </si>
  <si>
    <t xml:space="preserve">So sánh ước thực hiện với (%)
</t>
  </si>
  <si>
    <t>Cùng kỳ năm trước</t>
  </si>
  <si>
    <t>A</t>
  </si>
  <si>
    <t>B</t>
  </si>
  <si>
    <t>3=2/1</t>
  </si>
  <si>
    <t>TỔNG NGUỒN THU NSNN TRÊN ĐỊA BÀN</t>
  </si>
  <si>
    <t>I</t>
  </si>
  <si>
    <t>Thu cân đối NSNN</t>
  </si>
  <si>
    <t>Thu nội địa</t>
  </si>
  <si>
    <t>Thu viện trợ</t>
  </si>
  <si>
    <t>II</t>
  </si>
  <si>
    <t>Thu chuyển nguồn từ năm trước chuyển sang</t>
  </si>
  <si>
    <t>III</t>
  </si>
  <si>
    <t>Thu bổ sung từ ngân sách cấp trên</t>
  </si>
  <si>
    <t>TỔNG CHI NGÂN SÁCH HUYỆN</t>
  </si>
  <si>
    <t>Tổng chi cân đối ngân sách huyện</t>
  </si>
  <si>
    <t xml:space="preserve">Chi đầu tư phát triển </t>
  </si>
  <si>
    <t>Chi thường xuyên</t>
  </si>
  <si>
    <t>Dự phòng ngân sách</t>
  </si>
  <si>
    <t>Chi từ nguồn bổ sung có mục tiêu từ NS cấp tỉnh</t>
  </si>
  <si>
    <t>Chi nộp trả ngân sách cấp trên</t>
  </si>
  <si>
    <t>Biểu số 94/CK-NSNN</t>
  </si>
  <si>
    <t>So sánh ước thực hiện với (%)</t>
  </si>
  <si>
    <t>TỔNG THU NSNN TRÊN ĐỊA BÀN</t>
  </si>
  <si>
    <t>Thu từ khu vực doanh nghiệp nhà nước</t>
  </si>
  <si>
    <t>Thu từ khu vực doanh nghiệp có vốn đầu tư nước ngoài</t>
  </si>
  <si>
    <t>Thu từ khu vực kinh tế ngoài quốc doanh</t>
  </si>
  <si>
    <t>Thuế thu nhập cá nhân</t>
  </si>
  <si>
    <t>Thuế bảo vệ môi trường</t>
  </si>
  <si>
    <t>Lệ phí trước bạ</t>
  </si>
  <si>
    <t xml:space="preserve">Thu phí, lệ phí </t>
  </si>
  <si>
    <t>Các khoản thu về nhà, đất</t>
  </si>
  <si>
    <t>-</t>
  </si>
  <si>
    <t>Thuế sử dụng đất nông nghiệp</t>
  </si>
  <si>
    <t>Thuế sử dụng đất phi nông nghiệp</t>
  </si>
  <si>
    <t>Thu tiền sử dụng đất</t>
  </si>
  <si>
    <t>Tiền cho thuê đất, thuê mặt nước</t>
  </si>
  <si>
    <t>Tiền cho thuê và tiền bán nhà ở thuộc sở hữu nhà nước</t>
  </si>
  <si>
    <t>Thu từ hoạt động xổ số kiến thiết</t>
  </si>
  <si>
    <t>Thu khác ngân sách</t>
  </si>
  <si>
    <t>Thu tại xã</t>
  </si>
  <si>
    <t>THU NGÂN SÁCH HUYỆN ĐƯỢC HƯỞNG THEO PHÂN CẤP</t>
  </si>
  <si>
    <t>Từ các khoản thu phân chia</t>
  </si>
  <si>
    <t>Các khoản thu ngân sách huyện được hưởng 100%</t>
  </si>
  <si>
    <t xml:space="preserve">      UBND HUYỆN TAM ĐƯỜNG</t>
  </si>
  <si>
    <t>Biểu số 95/CK-NSNN</t>
  </si>
  <si>
    <t>CHI CÂN ĐỐI NGÂN SÁCH HUYỆN</t>
  </si>
  <si>
    <t>Chi đầu tư phát triển</t>
  </si>
  <si>
    <t>Chi đầu tư cho các dự án</t>
  </si>
  <si>
    <t>Chi đầu tư phát triển khác</t>
  </si>
  <si>
    <t>Trong đó:</t>
  </si>
  <si>
    <t>Chi giáo dục - đào tạo và dạy nghề</t>
  </si>
  <si>
    <t>Chi khoa học và công nghệ</t>
  </si>
  <si>
    <t>Chi y tế, dân số và gia đình</t>
  </si>
  <si>
    <t>Chi văn hóa thông tin</t>
  </si>
  <si>
    <t>Chi phát thanh, truyền hình</t>
  </si>
  <si>
    <t>Chi thể dục thể thao</t>
  </si>
  <si>
    <t>Chi bảo vệ môi trường</t>
  </si>
  <si>
    <t>Chi hoạt động kinh tế</t>
  </si>
  <si>
    <t>Chi hoạt động của cơ quan quản lý hành chính, đảng, đoàn thể</t>
  </si>
  <si>
    <t>Chi bảo đảm xã hội</t>
  </si>
  <si>
    <t>CHI TỪ NGUỒN BỔ SUNG CÓ MỤC TIÊU TỪ NGÂN SÁCH CẤP TRÊN</t>
  </si>
  <si>
    <t>Chương trình mục tiêu quốc gia</t>
  </si>
  <si>
    <t>Cho các chương trình dự án quan trọng vốn đầu tư</t>
  </si>
  <si>
    <t>IV</t>
  </si>
  <si>
    <t>Thu từ NS cấp dưới nộp lên</t>
  </si>
  <si>
    <t>Chi thực hiện một số chương trình, nhiệm vụ vốn sự nghiệp</t>
  </si>
  <si>
    <t>Các khoản huy động theo quy định của pháp luật</t>
  </si>
  <si>
    <t>Các khoản huy động, đóng góp (nguồn tài trợ quy hoạch)</t>
  </si>
  <si>
    <t>CÂN ĐỐI NGÂN SÁCH HUYỆN NĂM 2023</t>
  </si>
  <si>
    <t>(Kèm theo Báo cáo số    /BC-TCKH ngày    /    /2024 của phòng Tài chính - Kế hoạch huyện Tam Đường)</t>
  </si>
  <si>
    <t>Thực hiện năm 2023</t>
  </si>
  <si>
    <t>Thực hiện 2022</t>
  </si>
  <si>
    <t>THỰC HIỆN THU NGÂN SÁCH NHÀ NƯỚC NĂM 2023</t>
  </si>
  <si>
    <t xml:space="preserve"> THỰC HIỆN CHI NGÂN SÁCH HUYỆN NĂM 2023</t>
  </si>
  <si>
    <t xml:space="preserve"> Thu từ quỹ đất công ích và hoa lợi công sản, thu khác từ quỹ đất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</si>
</sst>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#,##0.0"/>
    <numFmt numFmtId="167" formatCode="&quot;$&quot;#,##0;\-&quot;$&quot;#,##0"/>
    <numFmt numFmtId="168" formatCode="#,###;\-#,###;&quot;&quot;;_(@_)"/>
  </numFmts>
  <fonts count="35">
    <font>
      <sz val="12"/>
      <name val=".VnArial Narrow"/>
      <family val="2"/>
    </font>
    <font>
      <sz val="12"/>
      <name val=".VnArial Narrow"/>
      <family val="2"/>
    </font>
    <font>
      <sz val="13"/>
      <name val="Times New Roman"/>
      <family val="1"/>
    </font>
    <font>
      <sz val="12"/>
      <name val=".VnTime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h"/>
    </font>
    <font>
      <b/>
      <u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  <charset val="163"/>
    </font>
    <font>
      <sz val="16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  <charset val="163"/>
    </font>
    <font>
      <sz val="10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1"/>
      <name val="Times New Roman"/>
      <family val="1"/>
    </font>
    <font>
      <i/>
      <sz val="12"/>
      <name val="Times New Roman"/>
      <family val="1"/>
      <charset val="163"/>
    </font>
    <font>
      <sz val="13"/>
      <name val=".VnArial Narrow"/>
      <family val="2"/>
    </font>
    <font>
      <b/>
      <sz val="12"/>
      <name val="Times New Roman h"/>
    </font>
    <font>
      <sz val="11"/>
      <name val="Times New Roman"/>
      <family val="1"/>
      <charset val="163"/>
    </font>
    <font>
      <sz val="9"/>
      <name val="Arial"/>
      <family val="2"/>
    </font>
    <font>
      <sz val="13"/>
      <name val=".VnTime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4"/>
      <name val=".VnTime"/>
      <family val="2"/>
    </font>
    <font>
      <sz val="12"/>
      <color indexed="8"/>
      <name val="Times New Roman"/>
      <family val="2"/>
    </font>
    <font>
      <sz val="11"/>
      <color theme="1"/>
      <name val="Arial"/>
      <family val="2"/>
      <charset val="163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24" fillId="0" borderId="0" applyFont="0" applyFill="0" applyBorder="0" applyAlignment="0" applyProtection="0"/>
    <xf numFmtId="167" fontId="25" fillId="0" borderId="0" applyProtection="0"/>
    <xf numFmtId="43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27" fillId="0" borderId="0"/>
    <xf numFmtId="0" fontId="28" fillId="0" borderId="0"/>
    <xf numFmtId="0" fontId="25" fillId="0" borderId="0"/>
    <xf numFmtId="0" fontId="29" fillId="0" borderId="0"/>
    <xf numFmtId="0" fontId="30" fillId="0" borderId="0" applyProtection="0"/>
    <xf numFmtId="0" fontId="31" fillId="0" borderId="0"/>
    <xf numFmtId="0" fontId="1" fillId="0" borderId="0"/>
    <xf numFmtId="0" fontId="32" fillId="0" borderId="0"/>
    <xf numFmtId="0" fontId="3" fillId="0" borderId="0"/>
    <xf numFmtId="0" fontId="24" fillId="0" borderId="0"/>
    <xf numFmtId="0" fontId="1" fillId="0" borderId="0"/>
    <xf numFmtId="0" fontId="1" fillId="0" borderId="0"/>
    <xf numFmtId="0" fontId="3" fillId="0" borderId="0"/>
  </cellStyleXfs>
  <cellXfs count="156">
    <xf numFmtId="0" fontId="0" fillId="0" borderId="0" xfId="0"/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7" fillId="0" borderId="0" xfId="0" applyFont="1" applyFill="1" applyAlignment="1">
      <alignment horizontal="left"/>
    </xf>
    <xf numFmtId="0" fontId="9" fillId="0" borderId="0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center"/>
    </xf>
    <xf numFmtId="0" fontId="11" fillId="0" borderId="8" xfId="0" applyFont="1" applyFill="1" applyBorder="1"/>
    <xf numFmtId="3" fontId="12" fillId="0" borderId="7" xfId="0" applyNumberFormat="1" applyFont="1" applyFill="1" applyBorder="1"/>
    <xf numFmtId="9" fontId="12" fillId="0" borderId="9" xfId="2" applyFont="1" applyFill="1" applyBorder="1"/>
    <xf numFmtId="9" fontId="12" fillId="0" borderId="7" xfId="2" applyFont="1" applyFill="1" applyBorder="1"/>
    <xf numFmtId="0" fontId="13" fillId="0" borderId="0" xfId="0" applyFont="1" applyFill="1"/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/>
    <xf numFmtId="3" fontId="5" fillId="0" borderId="9" xfId="0" applyNumberFormat="1" applyFont="1" applyFill="1" applyBorder="1"/>
    <xf numFmtId="9" fontId="5" fillId="0" borderId="9" xfId="2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10" xfId="0" applyFont="1" applyFill="1" applyBorder="1"/>
    <xf numFmtId="3" fontId="4" fillId="0" borderId="9" xfId="0" applyNumberFormat="1" applyFont="1" applyFill="1" applyBorder="1"/>
    <xf numFmtId="9" fontId="4" fillId="0" borderId="9" xfId="2" applyFont="1" applyFill="1" applyBorder="1"/>
    <xf numFmtId="3" fontId="5" fillId="0" borderId="9" xfId="0" applyNumberFormat="1" applyFont="1" applyFill="1" applyBorder="1" applyAlignment="1">
      <alignment horizontal="right"/>
    </xf>
    <xf numFmtId="0" fontId="7" fillId="0" borderId="0" xfId="0" applyFont="1" applyFill="1"/>
    <xf numFmtId="3" fontId="12" fillId="0" borderId="9" xfId="0" applyNumberFormat="1" applyFont="1" applyFill="1" applyBorder="1"/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/>
    <xf numFmtId="3" fontId="4" fillId="0" borderId="9" xfId="4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/>
    <xf numFmtId="3" fontId="5" fillId="0" borderId="11" xfId="0" applyNumberFormat="1" applyFont="1" applyFill="1" applyBorder="1"/>
    <xf numFmtId="9" fontId="5" fillId="0" borderId="11" xfId="2" applyFont="1" applyFill="1" applyBorder="1"/>
    <xf numFmtId="0" fontId="13" fillId="0" borderId="13" xfId="0" applyFont="1" applyFill="1" applyBorder="1"/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15" fillId="0" borderId="0" xfId="0" applyFont="1" applyFill="1" applyAlignment="1">
      <alignment horizontal="centerContinuous"/>
    </xf>
    <xf numFmtId="0" fontId="16" fillId="0" borderId="0" xfId="0" applyFont="1" applyFill="1" applyAlignment="1">
      <alignment horizontal="left"/>
    </xf>
    <xf numFmtId="0" fontId="16" fillId="0" borderId="0" xfId="0" applyFont="1" applyFill="1"/>
    <xf numFmtId="0" fontId="8" fillId="0" borderId="0" xfId="0" applyFont="1" applyFill="1" applyAlignment="1">
      <alignment horizontal="right"/>
    </xf>
    <xf numFmtId="0" fontId="17" fillId="0" borderId="5" xfId="5" applyNumberFormat="1" applyFont="1" applyFill="1" applyBorder="1" applyAlignment="1">
      <alignment horizontal="center" vertical="center" wrapText="1"/>
    </xf>
    <xf numFmtId="14" fontId="17" fillId="0" borderId="5" xfId="5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19" fillId="0" borderId="7" xfId="0" applyNumberFormat="1" applyFont="1" applyFill="1" applyBorder="1" applyAlignment="1">
      <alignment horizontal="left" vertical="center" wrapText="1"/>
    </xf>
    <xf numFmtId="164" fontId="19" fillId="0" borderId="7" xfId="1" applyNumberFormat="1" applyFont="1" applyFill="1" applyBorder="1" applyAlignment="1">
      <alignment vertical="center"/>
    </xf>
    <xf numFmtId="165" fontId="19" fillId="0" borderId="9" xfId="1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9" xfId="0" applyNumberFormat="1" applyFont="1" applyFill="1" applyBorder="1" applyAlignment="1">
      <alignment vertical="center" wrapText="1"/>
    </xf>
    <xf numFmtId="164" fontId="19" fillId="0" borderId="9" xfId="1" applyNumberFormat="1" applyFont="1" applyFill="1" applyBorder="1" applyAlignment="1">
      <alignment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>
      <alignment vertical="center" wrapText="1"/>
    </xf>
    <xf numFmtId="164" fontId="14" fillId="0" borderId="9" xfId="1" applyNumberFormat="1" applyFont="1" applyFill="1" applyBorder="1" applyAlignment="1">
      <alignment vertical="center"/>
    </xf>
    <xf numFmtId="165" fontId="14" fillId="0" borderId="9" xfId="0" applyNumberFormat="1" applyFont="1" applyFill="1" applyBorder="1" applyAlignment="1">
      <alignment vertical="center"/>
    </xf>
    <xf numFmtId="165" fontId="4" fillId="0" borderId="9" xfId="1" applyNumberFormat="1" applyFont="1" applyFill="1" applyBorder="1" applyAlignment="1">
      <alignment vertical="center"/>
    </xf>
    <xf numFmtId="0" fontId="4" fillId="0" borderId="9" xfId="0" applyFont="1" applyFill="1" applyBorder="1"/>
    <xf numFmtId="0" fontId="8" fillId="0" borderId="9" xfId="0" quotePrefix="1" applyFont="1" applyFill="1" applyBorder="1" applyAlignment="1">
      <alignment horizontal="center"/>
    </xf>
    <xf numFmtId="0" fontId="8" fillId="0" borderId="9" xfId="0" applyFont="1" applyFill="1" applyBorder="1"/>
    <xf numFmtId="164" fontId="21" fillId="0" borderId="9" xfId="1" applyNumberFormat="1" applyFont="1" applyFill="1" applyBorder="1" applyAlignment="1">
      <alignment vertical="center"/>
    </xf>
    <xf numFmtId="164" fontId="19" fillId="0" borderId="9" xfId="1" applyNumberFormat="1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vertical="center"/>
    </xf>
    <xf numFmtId="0" fontId="5" fillId="0" borderId="9" xfId="0" applyFont="1" applyFill="1" applyBorder="1"/>
    <xf numFmtId="0" fontId="4" fillId="0" borderId="9" xfId="0" applyFont="1" applyFill="1" applyBorder="1" applyAlignment="1">
      <alignment vertical="center"/>
    </xf>
    <xf numFmtId="0" fontId="19" fillId="0" borderId="9" xfId="0" applyFont="1" applyFill="1" applyBorder="1" applyAlignment="1">
      <alignment wrapText="1"/>
    </xf>
    <xf numFmtId="164" fontId="5" fillId="0" borderId="9" xfId="1" applyNumberFormat="1" applyFont="1" applyFill="1" applyBorder="1" applyAlignment="1">
      <alignment vertical="center"/>
    </xf>
    <xf numFmtId="165" fontId="5" fillId="0" borderId="9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/>
    </xf>
    <xf numFmtId="0" fontId="4" fillId="0" borderId="11" xfId="0" applyFont="1" applyFill="1" applyBorder="1"/>
    <xf numFmtId="164" fontId="14" fillId="0" borderId="11" xfId="1" applyNumberFormat="1" applyFont="1" applyFill="1" applyBorder="1" applyAlignment="1">
      <alignment vertical="center"/>
    </xf>
    <xf numFmtId="165" fontId="4" fillId="0" borderId="11" xfId="1" applyNumberFormat="1" applyFont="1" applyFill="1" applyBorder="1" applyAlignment="1">
      <alignment vertical="center"/>
    </xf>
    <xf numFmtId="0" fontId="5" fillId="0" borderId="8" xfId="0" applyFont="1" applyFill="1" applyBorder="1"/>
    <xf numFmtId="166" fontId="12" fillId="0" borderId="9" xfId="0" applyNumberFormat="1" applyFont="1" applyFill="1" applyBorder="1" applyAlignment="1">
      <alignment horizontal="right"/>
    </xf>
    <xf numFmtId="3" fontId="12" fillId="0" borderId="9" xfId="0" applyNumberFormat="1" applyFont="1" applyFill="1" applyBorder="1" applyAlignment="1">
      <alignment horizontal="right"/>
    </xf>
    <xf numFmtId="166" fontId="5" fillId="0" borderId="9" xfId="0" applyNumberFormat="1" applyFont="1" applyFill="1" applyBorder="1" applyAlignment="1">
      <alignment horizontal="right"/>
    </xf>
    <xf numFmtId="166" fontId="4" fillId="0" borderId="9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3" fontId="8" fillId="0" borderId="9" xfId="0" applyNumberFormat="1" applyFont="1" applyFill="1" applyBorder="1"/>
    <xf numFmtId="0" fontId="8" fillId="0" borderId="10" xfId="0" applyFont="1" applyFill="1" applyBorder="1"/>
    <xf numFmtId="0" fontId="14" fillId="0" borderId="1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wrapText="1"/>
    </xf>
    <xf numFmtId="0" fontId="14" fillId="0" borderId="9" xfId="0" applyFont="1" applyFill="1" applyBorder="1"/>
    <xf numFmtId="3" fontId="4" fillId="0" borderId="11" xfId="0" applyNumberFormat="1" applyFont="1" applyFill="1" applyBorder="1"/>
    <xf numFmtId="3" fontId="12" fillId="0" borderId="11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8" fillId="0" borderId="0" xfId="0" applyNumberFormat="1" applyFont="1" applyFill="1" applyBorder="1" applyAlignment="1">
      <alignment horizontal="center" vertical="center" wrapText="1"/>
    </xf>
    <xf numFmtId="164" fontId="4" fillId="0" borderId="9" xfId="1" applyNumberFormat="1" applyFont="1" applyFill="1" applyBorder="1" applyAlignment="1">
      <alignment wrapText="1"/>
    </xf>
    <xf numFmtId="164" fontId="8" fillId="0" borderId="9" xfId="1" applyNumberFormat="1" applyFont="1" applyFill="1" applyBorder="1" applyAlignment="1">
      <alignment wrapText="1"/>
    </xf>
    <xf numFmtId="164" fontId="5" fillId="0" borderId="9" xfId="1" applyNumberFormat="1" applyFont="1" applyFill="1" applyBorder="1" applyAlignment="1">
      <alignment horizontal="right" wrapText="1"/>
    </xf>
    <xf numFmtId="0" fontId="14" fillId="0" borderId="11" xfId="0" applyFont="1" applyFill="1" applyBorder="1" applyAlignment="1">
      <alignment vertical="center" wrapText="1"/>
    </xf>
    <xf numFmtId="164" fontId="4" fillId="0" borderId="9" xfId="1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Continuous"/>
    </xf>
    <xf numFmtId="0" fontId="8" fillId="2" borderId="0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3" fontId="5" fillId="2" borderId="9" xfId="0" applyNumberFormat="1" applyFont="1" applyFill="1" applyBorder="1"/>
    <xf numFmtId="3" fontId="4" fillId="2" borderId="9" xfId="0" applyNumberFormat="1" applyFont="1" applyFill="1" applyBorder="1"/>
    <xf numFmtId="3" fontId="5" fillId="2" borderId="11" xfId="0" applyNumberFormat="1" applyFont="1" applyFill="1" applyBorder="1"/>
    <xf numFmtId="0" fontId="1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3" fontId="5" fillId="0" borderId="9" xfId="23" applyNumberFormat="1" applyFont="1" applyBorder="1" applyAlignment="1"/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3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8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0" borderId="2" xfId="5" applyNumberFormat="1" applyFont="1" applyFill="1" applyBorder="1" applyAlignment="1">
      <alignment horizontal="center" vertical="center" wrapText="1"/>
    </xf>
    <xf numFmtId="0" fontId="17" fillId="0" borderId="3" xfId="5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22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/>
    </xf>
    <xf numFmtId="0" fontId="22" fillId="0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10" fillId="0" borderId="9" xfId="23" applyFont="1" applyFill="1" applyBorder="1" applyAlignment="1">
      <alignment wrapText="1"/>
    </xf>
    <xf numFmtId="0" fontId="15" fillId="2" borderId="0" xfId="0" applyFont="1" applyFill="1" applyAlignment="1">
      <alignment horizontal="centerContinuous"/>
    </xf>
    <xf numFmtId="0" fontId="18" fillId="2" borderId="6" xfId="0" applyFont="1" applyFill="1" applyBorder="1" applyAlignment="1">
      <alignment horizontal="center" vertical="center"/>
    </xf>
    <xf numFmtId="164" fontId="19" fillId="2" borderId="7" xfId="1" applyNumberFormat="1" applyFont="1" applyFill="1" applyBorder="1" applyAlignment="1">
      <alignment vertical="center"/>
    </xf>
    <xf numFmtId="164" fontId="19" fillId="2" borderId="9" xfId="1" applyNumberFormat="1" applyFont="1" applyFill="1" applyBorder="1" applyAlignment="1">
      <alignment vertical="center"/>
    </xf>
    <xf numFmtId="164" fontId="14" fillId="2" borderId="9" xfId="1" applyNumberFormat="1" applyFont="1" applyFill="1" applyBorder="1" applyAlignment="1">
      <alignment vertical="center"/>
    </xf>
    <xf numFmtId="3" fontId="10" fillId="2" borderId="9" xfId="23" applyNumberFormat="1" applyFont="1" applyFill="1" applyBorder="1"/>
    <xf numFmtId="3" fontId="10" fillId="2" borderId="14" xfId="23" applyNumberFormat="1" applyFont="1" applyFill="1" applyBorder="1"/>
    <xf numFmtId="164" fontId="21" fillId="2" borderId="9" xfId="1" applyNumberFormat="1" applyFont="1" applyFill="1" applyBorder="1" applyAlignment="1">
      <alignment vertical="center"/>
    </xf>
    <xf numFmtId="164" fontId="19" fillId="2" borderId="9" xfId="1" applyNumberFormat="1" applyFont="1" applyFill="1" applyBorder="1" applyAlignment="1">
      <alignment horizontal="left" vertical="center" wrapText="1"/>
    </xf>
    <xf numFmtId="3" fontId="20" fillId="2" borderId="9" xfId="23" applyNumberFormat="1" applyFont="1" applyFill="1" applyBorder="1"/>
    <xf numFmtId="164" fontId="5" fillId="2" borderId="9" xfId="1" applyNumberFormat="1" applyFont="1" applyFill="1" applyBorder="1" applyAlignment="1">
      <alignment vertical="center"/>
    </xf>
    <xf numFmtId="164" fontId="14" fillId="2" borderId="11" xfId="1" applyNumberFormat="1" applyFont="1" applyFill="1" applyBorder="1" applyAlignment="1">
      <alignment vertical="center"/>
    </xf>
    <xf numFmtId="3" fontId="5" fillId="0" borderId="9" xfId="6" applyNumberFormat="1" applyFont="1" applyFill="1" applyBorder="1" applyAlignment="1">
      <alignment horizontal="right"/>
    </xf>
    <xf numFmtId="3" fontId="14" fillId="0" borderId="9" xfId="6" applyNumberFormat="1" applyFont="1" applyFill="1" applyBorder="1" applyAlignment="1">
      <alignment horizontal="right"/>
    </xf>
    <xf numFmtId="3" fontId="5" fillId="0" borderId="9" xfId="23" applyNumberFormat="1" applyFont="1" applyFill="1" applyBorder="1" applyAlignment="1">
      <alignment horizontal="right"/>
    </xf>
    <xf numFmtId="3" fontId="13" fillId="0" borderId="0" xfId="0" applyNumberFormat="1" applyFont="1" applyFill="1"/>
  </cellXfs>
  <cellStyles count="24">
    <cellStyle name="Comma" xfId="1" builtinId="3"/>
    <cellStyle name="Comma 2" xfId="6"/>
    <cellStyle name="Comma 28" xfId="7"/>
    <cellStyle name="Comma 3" xfId="8"/>
    <cellStyle name="Currency 2" xfId="9"/>
    <cellStyle name="HAI" xfId="10"/>
    <cellStyle name="Normal" xfId="0" builtinId="0"/>
    <cellStyle name="Normal 11" xfId="11"/>
    <cellStyle name="Normal 11 3" xfId="12"/>
    <cellStyle name="Normal 16" xfId="13"/>
    <cellStyle name="Normal 2" xfId="3"/>
    <cellStyle name="Normal 3" xfId="14"/>
    <cellStyle name="Normal 3 4" xfId="15"/>
    <cellStyle name="Normal 3_Tong hop cac bieu Du toan theo Nghi quyet" xfId="16"/>
    <cellStyle name="Normal 4" xfId="17"/>
    <cellStyle name="Normal 4_Cong khai NS huyen" xfId="5"/>
    <cellStyle name="Normal 5" xfId="18"/>
    <cellStyle name="Normal 6" xfId="19"/>
    <cellStyle name="Normal 7" xfId="20"/>
    <cellStyle name="Normal 8" xfId="21"/>
    <cellStyle name="Normal 9" xfId="23"/>
    <cellStyle name="Normal_Tong hop cac bieu Du toan theo Nghi quyet" xfId="4"/>
    <cellStyle name="Percent" xfId="2" builtinId="5"/>
    <cellStyle name="T_09c_PhandienNhaso9_bieu tong hop lai kh von 2011 gui phong TH-KTDN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5</xdr:row>
      <xdr:rowOff>28575</xdr:rowOff>
    </xdr:from>
    <xdr:to>
      <xdr:col>5</xdr:col>
      <xdr:colOff>238125</xdr:colOff>
      <xdr:row>5</xdr:row>
      <xdr:rowOff>28575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552575" y="1171575"/>
          <a:ext cx="403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228600</xdr:colOff>
      <xdr:row>2</xdr:row>
      <xdr:rowOff>28575</xdr:rowOff>
    </xdr:from>
    <xdr:to>
      <xdr:col>1</xdr:col>
      <xdr:colOff>1228725</xdr:colOff>
      <xdr:row>2</xdr:row>
      <xdr:rowOff>28575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542925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2</xdr:row>
      <xdr:rowOff>19050</xdr:rowOff>
    </xdr:from>
    <xdr:to>
      <xdr:col>1</xdr:col>
      <xdr:colOff>1381125</xdr:colOff>
      <xdr:row>2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71525" y="55245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1143000</xdr:colOff>
      <xdr:row>5</xdr:row>
      <xdr:rowOff>28575</xdr:rowOff>
    </xdr:from>
    <xdr:to>
      <xdr:col>5</xdr:col>
      <xdr:colOff>238125</xdr:colOff>
      <xdr:row>5</xdr:row>
      <xdr:rowOff>28575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524000" y="1162050"/>
          <a:ext cx="418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</xdr:row>
      <xdr:rowOff>9525</xdr:rowOff>
    </xdr:from>
    <xdr:to>
      <xdr:col>1</xdr:col>
      <xdr:colOff>1333500</xdr:colOff>
      <xdr:row>2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85800" y="504825"/>
          <a:ext cx="1219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1333500</xdr:colOff>
      <xdr:row>5</xdr:row>
      <xdr:rowOff>28575</xdr:rowOff>
    </xdr:from>
    <xdr:to>
      <xdr:col>4</xdr:col>
      <xdr:colOff>523875</xdr:colOff>
      <xdr:row>5</xdr:row>
      <xdr:rowOff>28575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905000" y="1104900"/>
          <a:ext cx="3124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TC15\SHARE_QLNSDPNSNN$\Hang\Bieu%20mau%20thu%202003%20vong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 NSNN(V2)"/>
      <sheetName val="Dt 2001"/>
      <sheetName val="tinh CD DT"/>
      <sheetName val="Thu NSNN (V1)"/>
      <sheetName val="mau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33"/>
  <sheetViews>
    <sheetView view="pageBreakPreview" topLeftCell="A16" zoomScaleNormal="100" zoomScaleSheetLayoutView="100" workbookViewId="0">
      <selection activeCell="B26" sqref="B26"/>
    </sheetView>
  </sheetViews>
  <sheetFormatPr defaultColWidth="10" defaultRowHeight="15.75"/>
  <cols>
    <col min="1" max="1" width="5.7109375" style="2" customWidth="1"/>
    <col min="2" max="2" width="49.85546875" style="2" customWidth="1"/>
    <col min="3" max="3" width="13" style="2" customWidth="1"/>
    <col min="4" max="4" width="13" style="106" hidden="1" customWidth="1"/>
    <col min="5" max="7" width="13" style="2" customWidth="1"/>
    <col min="8" max="8" width="17.85546875" style="2" bestFit="1" customWidth="1"/>
    <col min="9" max="16384" width="10" style="2"/>
  </cols>
  <sheetData>
    <row r="1" spans="1:8" ht="21" customHeight="1">
      <c r="A1" s="113" t="s">
        <v>0</v>
      </c>
      <c r="B1" s="114"/>
      <c r="C1" s="1"/>
      <c r="D1" s="99"/>
      <c r="E1" s="115" t="s">
        <v>1</v>
      </c>
      <c r="F1" s="116"/>
      <c r="G1" s="116"/>
    </row>
    <row r="2" spans="1:8" ht="19.5" customHeight="1">
      <c r="A2" s="117" t="s">
        <v>2</v>
      </c>
      <c r="B2" s="117"/>
      <c r="C2" s="1"/>
      <c r="D2" s="99"/>
      <c r="E2" s="1"/>
      <c r="F2" s="1"/>
      <c r="G2" s="1"/>
    </row>
    <row r="3" spans="1:8" ht="12.75" customHeight="1">
      <c r="A3" s="3"/>
      <c r="B3" s="3"/>
      <c r="C3" s="1"/>
      <c r="D3" s="99"/>
      <c r="E3" s="1"/>
      <c r="F3" s="1"/>
      <c r="G3" s="1"/>
    </row>
    <row r="4" spans="1:8" ht="21" customHeight="1">
      <c r="A4" s="116" t="s">
        <v>76</v>
      </c>
      <c r="B4" s="116"/>
      <c r="C4" s="116"/>
      <c r="D4" s="116"/>
      <c r="E4" s="116"/>
      <c r="F4" s="116"/>
      <c r="G4" s="116"/>
    </row>
    <row r="5" spans="1:8" ht="15.75" customHeight="1">
      <c r="A5" s="118" t="s">
        <v>77</v>
      </c>
      <c r="B5" s="118"/>
      <c r="C5" s="118"/>
      <c r="D5" s="118"/>
      <c r="E5" s="118"/>
      <c r="F5" s="118"/>
      <c r="G5" s="118"/>
    </row>
    <row r="6" spans="1:8" ht="15.75" customHeight="1">
      <c r="A6" s="92"/>
      <c r="B6" s="92"/>
      <c r="C6" s="92"/>
      <c r="D6" s="100"/>
      <c r="E6" s="92"/>
      <c r="F6" s="92"/>
      <c r="G6" s="92"/>
    </row>
    <row r="7" spans="1:8" ht="19.5" customHeight="1">
      <c r="A7" s="92"/>
      <c r="B7" s="92"/>
      <c r="C7" s="92"/>
      <c r="D7" s="100"/>
      <c r="E7" s="92"/>
      <c r="F7" s="92"/>
      <c r="G7" s="4" t="s">
        <v>3</v>
      </c>
    </row>
    <row r="8" spans="1:8" s="5" customFormat="1" ht="54" customHeight="1">
      <c r="A8" s="119" t="s">
        <v>4</v>
      </c>
      <c r="B8" s="119" t="s">
        <v>5</v>
      </c>
      <c r="C8" s="111" t="s">
        <v>6</v>
      </c>
      <c r="D8" s="123" t="s">
        <v>79</v>
      </c>
      <c r="E8" s="111" t="s">
        <v>78</v>
      </c>
      <c r="F8" s="109" t="s">
        <v>7</v>
      </c>
      <c r="G8" s="110"/>
    </row>
    <row r="9" spans="1:8" s="5" customFormat="1" ht="17.45" customHeight="1">
      <c r="A9" s="120"/>
      <c r="B9" s="120"/>
      <c r="C9" s="122"/>
      <c r="D9" s="124"/>
      <c r="E9" s="122"/>
      <c r="F9" s="111" t="s">
        <v>6</v>
      </c>
      <c r="G9" s="111" t="s">
        <v>8</v>
      </c>
    </row>
    <row r="10" spans="1:8" s="5" customFormat="1" ht="33" customHeight="1">
      <c r="A10" s="121"/>
      <c r="B10" s="121"/>
      <c r="C10" s="112"/>
      <c r="D10" s="125"/>
      <c r="E10" s="112"/>
      <c r="F10" s="112"/>
      <c r="G10" s="112"/>
    </row>
    <row r="11" spans="1:8" s="9" customFormat="1" ht="26.25" customHeight="1">
      <c r="A11" s="6" t="s">
        <v>9</v>
      </c>
      <c r="B11" s="7" t="s">
        <v>10</v>
      </c>
      <c r="C11" s="6">
        <v>1</v>
      </c>
      <c r="D11" s="101"/>
      <c r="E11" s="6">
        <f>C11+1</f>
        <v>2</v>
      </c>
      <c r="F11" s="8" t="s">
        <v>11</v>
      </c>
      <c r="G11" s="6">
        <v>4</v>
      </c>
    </row>
    <row r="12" spans="1:8" s="15" customFormat="1" ht="30" customHeight="1">
      <c r="A12" s="10" t="s">
        <v>9</v>
      </c>
      <c r="B12" s="11" t="s">
        <v>12</v>
      </c>
      <c r="C12" s="12">
        <f>+C13+C17+C18</f>
        <v>596603</v>
      </c>
      <c r="D12" s="12">
        <f>D13+D17+D18+D19</f>
        <v>606475.35972900002</v>
      </c>
      <c r="E12" s="12">
        <f>E13+E17+E18+E19</f>
        <v>763894</v>
      </c>
      <c r="F12" s="13">
        <f>E12/C12</f>
        <v>1.2804058980595137</v>
      </c>
      <c r="G12" s="14">
        <f>+G13</f>
        <v>1.0126735218508998</v>
      </c>
    </row>
    <row r="13" spans="1:8" s="15" customFormat="1" ht="30" customHeight="1">
      <c r="A13" s="16" t="s">
        <v>13</v>
      </c>
      <c r="B13" s="17" t="s">
        <v>14</v>
      </c>
      <c r="C13" s="18">
        <f>+C14</f>
        <v>40400</v>
      </c>
      <c r="D13" s="102">
        <f>+D14+D16</f>
        <v>39100</v>
      </c>
      <c r="E13" s="18">
        <f>+E14+E16</f>
        <v>41943</v>
      </c>
      <c r="F13" s="19">
        <f>E13/C13</f>
        <v>1.0381930693069308</v>
      </c>
      <c r="G13" s="19">
        <f>+G14</f>
        <v>1.0126735218508998</v>
      </c>
      <c r="H13" s="15">
        <f>41169+774</f>
        <v>41943</v>
      </c>
    </row>
    <row r="14" spans="1:8" s="15" customFormat="1" ht="30" customHeight="1">
      <c r="A14" s="20">
        <v>1</v>
      </c>
      <c r="B14" s="21" t="s">
        <v>15</v>
      </c>
      <c r="C14" s="22">
        <v>40400</v>
      </c>
      <c r="D14" s="103">
        <f>39100-200</f>
        <v>38900</v>
      </c>
      <c r="E14" s="22">
        <f>38769+624</f>
        <v>39393</v>
      </c>
      <c r="F14" s="23">
        <f>E14/C14</f>
        <v>0.97507425742574261</v>
      </c>
      <c r="G14" s="23">
        <f>E14/D14</f>
        <v>1.0126735218508998</v>
      </c>
    </row>
    <row r="15" spans="1:8" s="15" customFormat="1" ht="30" customHeight="1">
      <c r="A15" s="20">
        <v>2</v>
      </c>
      <c r="B15" s="21" t="s">
        <v>16</v>
      </c>
      <c r="C15" s="22"/>
      <c r="D15" s="103"/>
      <c r="E15" s="22"/>
      <c r="F15" s="23"/>
      <c r="G15" s="23"/>
    </row>
    <row r="16" spans="1:8" s="15" customFormat="1" ht="30" customHeight="1">
      <c r="A16" s="20">
        <v>3</v>
      </c>
      <c r="B16" s="21" t="s">
        <v>75</v>
      </c>
      <c r="C16" s="22"/>
      <c r="D16" s="103">
        <v>200</v>
      </c>
      <c r="E16" s="22">
        <v>2550</v>
      </c>
      <c r="F16" s="23"/>
      <c r="G16" s="23"/>
    </row>
    <row r="17" spans="1:8" s="25" customFormat="1" ht="30" customHeight="1">
      <c r="A17" s="16" t="s">
        <v>17</v>
      </c>
      <c r="B17" s="17" t="s">
        <v>18</v>
      </c>
      <c r="C17" s="18"/>
      <c r="D17" s="24">
        <v>13465.801498999999</v>
      </c>
      <c r="E17" s="24">
        <v>63419</v>
      </c>
      <c r="F17" s="19"/>
      <c r="G17" s="19"/>
    </row>
    <row r="18" spans="1:8" s="25" customFormat="1" ht="30" customHeight="1">
      <c r="A18" s="16" t="s">
        <v>19</v>
      </c>
      <c r="B18" s="17" t="s">
        <v>20</v>
      </c>
      <c r="C18" s="18">
        <v>556203</v>
      </c>
      <c r="D18" s="108">
        <v>553098</v>
      </c>
      <c r="E18" s="18">
        <v>658532</v>
      </c>
      <c r="F18" s="19">
        <f>E18/C18</f>
        <v>1.1839777922808759</v>
      </c>
      <c r="G18" s="19"/>
      <c r="H18" s="25">
        <v>658532000000</v>
      </c>
    </row>
    <row r="19" spans="1:8" s="25" customFormat="1" ht="30" customHeight="1">
      <c r="A19" s="16" t="s">
        <v>71</v>
      </c>
      <c r="B19" s="17" t="s">
        <v>72</v>
      </c>
      <c r="C19" s="18"/>
      <c r="D19" s="108">
        <v>811.55822999999998</v>
      </c>
      <c r="E19" s="18"/>
      <c r="F19" s="19"/>
      <c r="G19" s="19"/>
    </row>
    <row r="20" spans="1:8" s="15" customFormat="1" ht="30" customHeight="1">
      <c r="A20" s="16" t="s">
        <v>10</v>
      </c>
      <c r="B20" s="17" t="s">
        <v>21</v>
      </c>
      <c r="C20" s="26">
        <f>+C21+C26+C25</f>
        <v>596603</v>
      </c>
      <c r="D20" s="26">
        <f>+D21+D26+D25</f>
        <v>551776.05721</v>
      </c>
      <c r="E20" s="26">
        <f>+E21+E26+E25</f>
        <v>664427.69999999995</v>
      </c>
      <c r="F20" s="13">
        <f>E20/C20</f>
        <v>1.1136848121782825</v>
      </c>
      <c r="G20" s="13">
        <f>E20/D20</f>
        <v>1.2041618901690145</v>
      </c>
      <c r="H20" s="155">
        <f>E12-E20</f>
        <v>99466.300000000047</v>
      </c>
    </row>
    <row r="21" spans="1:8" s="15" customFormat="1" ht="30" customHeight="1">
      <c r="A21" s="16" t="s">
        <v>13</v>
      </c>
      <c r="B21" s="17" t="s">
        <v>22</v>
      </c>
      <c r="C21" s="18">
        <f>+C22+C23+C24</f>
        <v>522392</v>
      </c>
      <c r="D21" s="102">
        <v>466007.24268600001</v>
      </c>
      <c r="E21" s="18">
        <f>+E22+E23+E24</f>
        <v>654517</v>
      </c>
      <c r="F21" s="19">
        <f>E21/C21</f>
        <v>1.2529230922372472</v>
      </c>
      <c r="G21" s="19">
        <f>E21/D21</f>
        <v>1.4045210890445743</v>
      </c>
    </row>
    <row r="22" spans="1:8" s="15" customFormat="1" ht="30" customHeight="1">
      <c r="A22" s="27">
        <v>1</v>
      </c>
      <c r="B22" s="28" t="s">
        <v>23</v>
      </c>
      <c r="C22" s="98">
        <v>39772</v>
      </c>
      <c r="D22" s="29">
        <v>28514.972699999998</v>
      </c>
      <c r="E22" s="22">
        <v>122854</v>
      </c>
      <c r="F22" s="23">
        <f>E22/C22</f>
        <v>3.0889570552147241</v>
      </c>
      <c r="G22" s="23">
        <f>E22/D22</f>
        <v>4.3084032130249943</v>
      </c>
    </row>
    <row r="23" spans="1:8" s="15" customFormat="1" ht="30" customHeight="1">
      <c r="A23" s="27">
        <f>A22+1</f>
        <v>2</v>
      </c>
      <c r="B23" s="28" t="s">
        <v>24</v>
      </c>
      <c r="C23" s="98">
        <v>473157</v>
      </c>
      <c r="D23" s="29">
        <v>437492.26998600003</v>
      </c>
      <c r="E23" s="22">
        <f>429309+102354</f>
        <v>531663</v>
      </c>
      <c r="F23" s="23">
        <f>E23/C23</f>
        <v>1.1236502894388121</v>
      </c>
      <c r="G23" s="23">
        <f>E23/D23</f>
        <v>1.215251186076987</v>
      </c>
    </row>
    <row r="24" spans="1:8" s="15" customFormat="1" ht="30" customHeight="1">
      <c r="A24" s="27">
        <v>3</v>
      </c>
      <c r="B24" s="28" t="s">
        <v>25</v>
      </c>
      <c r="C24" s="98">
        <v>9463</v>
      </c>
      <c r="D24" s="103"/>
      <c r="E24" s="22"/>
      <c r="F24" s="23"/>
      <c r="G24" s="23"/>
    </row>
    <row r="25" spans="1:8" s="15" customFormat="1" ht="30" customHeight="1">
      <c r="A25" s="16" t="s">
        <v>17</v>
      </c>
      <c r="B25" s="17" t="s">
        <v>26</v>
      </c>
      <c r="C25" s="18">
        <v>74211</v>
      </c>
      <c r="D25" s="102">
        <v>63148.050542999998</v>
      </c>
      <c r="E25" s="18"/>
      <c r="F25" s="19"/>
      <c r="G25" s="19"/>
    </row>
    <row r="26" spans="1:8" s="34" customFormat="1" ht="30" customHeight="1">
      <c r="A26" s="30" t="s">
        <v>17</v>
      </c>
      <c r="B26" s="31" t="s">
        <v>27</v>
      </c>
      <c r="C26" s="32"/>
      <c r="D26" s="104">
        <v>22620.763981</v>
      </c>
      <c r="E26" s="32">
        <f>0.7+9910</f>
        <v>9910.7000000000007</v>
      </c>
      <c r="F26" s="33"/>
      <c r="G26" s="33"/>
    </row>
    <row r="27" spans="1:8" ht="11.25" customHeight="1">
      <c r="A27" s="15"/>
      <c r="B27" s="15"/>
      <c r="C27" s="15"/>
      <c r="D27" s="105"/>
      <c r="E27" s="15"/>
      <c r="F27" s="15"/>
      <c r="G27" s="15"/>
    </row>
    <row r="28" spans="1:8" ht="18.75">
      <c r="A28" s="15"/>
      <c r="B28" s="15"/>
      <c r="C28" s="15"/>
      <c r="D28" s="105"/>
      <c r="E28" s="15"/>
      <c r="F28" s="15"/>
      <c r="G28" s="15"/>
    </row>
    <row r="29" spans="1:8" ht="18.75">
      <c r="A29" s="15"/>
      <c r="B29" s="15"/>
      <c r="C29" s="15"/>
      <c r="D29" s="105"/>
      <c r="E29" s="15"/>
      <c r="F29" s="15"/>
      <c r="G29" s="15"/>
    </row>
    <row r="30" spans="1:8" ht="18.75">
      <c r="A30" s="15"/>
      <c r="B30" s="15"/>
      <c r="C30" s="15"/>
      <c r="D30" s="105"/>
      <c r="E30" s="15"/>
      <c r="F30" s="15"/>
      <c r="G30" s="15"/>
    </row>
    <row r="31" spans="1:8" ht="18.75">
      <c r="A31" s="15"/>
      <c r="B31" s="15"/>
      <c r="C31" s="15"/>
      <c r="D31" s="105"/>
      <c r="E31" s="15"/>
      <c r="F31" s="15"/>
      <c r="G31" s="15"/>
    </row>
    <row r="32" spans="1:8" ht="18.75">
      <c r="A32" s="15"/>
      <c r="B32" s="15"/>
      <c r="C32" s="15"/>
      <c r="D32" s="105"/>
      <c r="E32" s="15"/>
      <c r="F32" s="15"/>
      <c r="G32" s="15"/>
    </row>
    <row r="33" spans="1:7" ht="18.75">
      <c r="A33" s="15"/>
      <c r="B33" s="15"/>
      <c r="C33" s="15"/>
      <c r="D33" s="105"/>
      <c r="E33" s="15"/>
      <c r="F33" s="15"/>
      <c r="G33" s="15"/>
    </row>
  </sheetData>
  <mergeCells count="13">
    <mergeCell ref="F8:G8"/>
    <mergeCell ref="F9:F10"/>
    <mergeCell ref="G9:G10"/>
    <mergeCell ref="A1:B1"/>
    <mergeCell ref="E1:G1"/>
    <mergeCell ref="A2:B2"/>
    <mergeCell ref="A4:G4"/>
    <mergeCell ref="A5:G5"/>
    <mergeCell ref="A8:A10"/>
    <mergeCell ref="B8:B10"/>
    <mergeCell ref="C8:C10"/>
    <mergeCell ref="D8:D10"/>
    <mergeCell ref="E8:E10"/>
  </mergeCells>
  <printOptions horizontalCentered="1"/>
  <pageMargins left="0.196850393700787" right="0.196850393700787" top="0.77" bottom="0.23622047244094499" header="0.15748031496063" footer="0.15748031496063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34"/>
  <sheetViews>
    <sheetView view="pageBreakPreview" zoomScale="85" zoomScaleNormal="100" zoomScaleSheetLayoutView="85" workbookViewId="0">
      <selection activeCell="E12" sqref="E12"/>
    </sheetView>
  </sheetViews>
  <sheetFormatPr defaultColWidth="10" defaultRowHeight="15.75"/>
  <cols>
    <col min="1" max="1" width="5.7109375" style="2" customWidth="1"/>
    <col min="2" max="2" width="52.28515625" style="2" customWidth="1"/>
    <col min="3" max="3" width="12" style="2" customWidth="1"/>
    <col min="4" max="4" width="12" style="106" hidden="1" customWidth="1"/>
    <col min="5" max="6" width="12" style="2" customWidth="1"/>
    <col min="7" max="7" width="11" style="2" customWidth="1"/>
    <col min="8" max="16384" width="10" style="2"/>
  </cols>
  <sheetData>
    <row r="1" spans="1:7" ht="21" customHeight="1">
      <c r="A1" s="113" t="s">
        <v>0</v>
      </c>
      <c r="B1" s="114"/>
      <c r="C1" s="1"/>
      <c r="D1" s="99"/>
      <c r="E1" s="35"/>
      <c r="G1" s="90" t="s">
        <v>28</v>
      </c>
    </row>
    <row r="2" spans="1:7" ht="21" customHeight="1">
      <c r="A2" s="117" t="s">
        <v>2</v>
      </c>
      <c r="B2" s="117"/>
      <c r="C2" s="1"/>
      <c r="D2" s="99"/>
      <c r="E2" s="35"/>
      <c r="G2" s="90"/>
    </row>
    <row r="3" spans="1:7" ht="12" customHeight="1">
      <c r="A3" s="3"/>
      <c r="B3" s="3"/>
      <c r="C3" s="1"/>
      <c r="D3" s="99"/>
      <c r="E3" s="1"/>
      <c r="F3" s="1"/>
      <c r="G3" s="1"/>
    </row>
    <row r="4" spans="1:7" ht="21" customHeight="1">
      <c r="A4" s="36" t="s">
        <v>80</v>
      </c>
      <c r="B4" s="37"/>
      <c r="C4" s="38"/>
      <c r="D4" s="140"/>
      <c r="E4" s="38"/>
      <c r="F4" s="38"/>
      <c r="G4" s="38"/>
    </row>
    <row r="5" spans="1:7" ht="14.25" customHeight="1">
      <c r="A5" s="118" t="str">
        <f>'93.quý (6)'!A5:G5</f>
        <v>(Kèm theo Báo cáo số    /BC-TCKH ngày    /    /2024 của phòng Tài chính - Kế hoạch huyện Tam Đường)</v>
      </c>
      <c r="B5" s="118"/>
      <c r="C5" s="118"/>
      <c r="D5" s="118"/>
      <c r="E5" s="118"/>
      <c r="F5" s="118"/>
      <c r="G5" s="118"/>
    </row>
    <row r="6" spans="1:7" ht="14.25" customHeight="1">
      <c r="A6" s="92"/>
      <c r="B6" s="92"/>
      <c r="C6" s="92"/>
      <c r="D6" s="100"/>
      <c r="E6" s="92"/>
      <c r="F6" s="92"/>
      <c r="G6" s="92"/>
    </row>
    <row r="7" spans="1:7" ht="20.45" customHeight="1">
      <c r="A7" s="39"/>
      <c r="B7" s="39"/>
      <c r="C7" s="15"/>
      <c r="D7" s="105"/>
      <c r="E7" s="15"/>
      <c r="F7" s="40"/>
      <c r="G7" s="41" t="s">
        <v>3</v>
      </c>
    </row>
    <row r="8" spans="1:7" s="5" customFormat="1" ht="36.75" customHeight="1">
      <c r="A8" s="126" t="s">
        <v>4</v>
      </c>
      <c r="B8" s="127" t="s">
        <v>5</v>
      </c>
      <c r="C8" s="128" t="s">
        <v>6</v>
      </c>
      <c r="D8" s="123" t="s">
        <v>79</v>
      </c>
      <c r="E8" s="111" t="s">
        <v>78</v>
      </c>
      <c r="F8" s="130" t="s">
        <v>29</v>
      </c>
      <c r="G8" s="131"/>
    </row>
    <row r="9" spans="1:7" s="5" customFormat="1" ht="55.9" customHeight="1">
      <c r="A9" s="126"/>
      <c r="B9" s="126"/>
      <c r="C9" s="129"/>
      <c r="D9" s="125"/>
      <c r="E9" s="112"/>
      <c r="F9" s="42" t="s">
        <v>6</v>
      </c>
      <c r="G9" s="43" t="s">
        <v>8</v>
      </c>
    </row>
    <row r="10" spans="1:7" s="5" customFormat="1" ht="19.149999999999999" customHeight="1">
      <c r="A10" s="44" t="s">
        <v>9</v>
      </c>
      <c r="B10" s="45" t="s">
        <v>10</v>
      </c>
      <c r="C10" s="44">
        <v>1</v>
      </c>
      <c r="D10" s="141">
        <v>2</v>
      </c>
      <c r="E10" s="44">
        <v>2</v>
      </c>
      <c r="F10" s="44" t="s">
        <v>11</v>
      </c>
      <c r="G10" s="44">
        <v>4</v>
      </c>
    </row>
    <row r="11" spans="1:7" s="50" customFormat="1" ht="20.100000000000001" customHeight="1">
      <c r="A11" s="46" t="s">
        <v>9</v>
      </c>
      <c r="B11" s="47" t="s">
        <v>30</v>
      </c>
      <c r="C11" s="48">
        <f>+C12+C30</f>
        <v>43600</v>
      </c>
      <c r="D11" s="142">
        <f>+D12+D30+D31</f>
        <v>42819</v>
      </c>
      <c r="E11" s="48">
        <f>+E12+E30+E31</f>
        <v>45319</v>
      </c>
      <c r="F11" s="49">
        <f>E11/C11*100</f>
        <v>103.94266055045871</v>
      </c>
      <c r="G11" s="49">
        <f>+E11/D11*100</f>
        <v>105.83852962469931</v>
      </c>
    </row>
    <row r="12" spans="1:7" s="15" customFormat="1" ht="20.100000000000001" customHeight="1">
      <c r="A12" s="51" t="s">
        <v>13</v>
      </c>
      <c r="B12" s="52" t="s">
        <v>15</v>
      </c>
      <c r="C12" s="53">
        <f>+C13+C14+C15+C16+C17+C18+C19+C20+C26+C27+C29+C28</f>
        <v>43600</v>
      </c>
      <c r="D12" s="143">
        <f>+D13+D14+D15+D16+D17+D18+D19+D20+D26+D27+D29+D28</f>
        <v>42619</v>
      </c>
      <c r="E12" s="53">
        <f>+E13+E14+E15+E16+E17+E18+E19+E20+E26+E27+E29+E28</f>
        <v>42769</v>
      </c>
      <c r="F12" s="49">
        <f>E12/C12*100</f>
        <v>98.094036697247716</v>
      </c>
      <c r="G12" s="49">
        <f>+E12/D12*100</f>
        <v>100.35195570050917</v>
      </c>
    </row>
    <row r="13" spans="1:7" s="15" customFormat="1" ht="20.100000000000001" customHeight="1">
      <c r="A13" s="54">
        <v>1</v>
      </c>
      <c r="B13" s="55" t="s">
        <v>31</v>
      </c>
      <c r="C13" s="56"/>
      <c r="D13" s="144"/>
      <c r="E13" s="56"/>
      <c r="F13" s="57"/>
      <c r="G13" s="57"/>
    </row>
    <row r="14" spans="1:7" s="15" customFormat="1" ht="39" customHeight="1">
      <c r="A14" s="54">
        <v>2</v>
      </c>
      <c r="B14" s="55" t="s">
        <v>32</v>
      </c>
      <c r="C14" s="56"/>
      <c r="D14" s="144"/>
      <c r="E14" s="56"/>
      <c r="F14" s="57"/>
      <c r="G14" s="57"/>
    </row>
    <row r="15" spans="1:7" s="15" customFormat="1" ht="20.100000000000001" customHeight="1">
      <c r="A15" s="54">
        <v>3</v>
      </c>
      <c r="B15" s="55" t="s">
        <v>33</v>
      </c>
      <c r="C15" s="98">
        <v>24000</v>
      </c>
      <c r="D15" s="145">
        <v>21668</v>
      </c>
      <c r="E15" s="56">
        <v>25463</v>
      </c>
      <c r="F15" s="58">
        <f>E15/C15*100</f>
        <v>106.09583333333332</v>
      </c>
      <c r="G15" s="58">
        <f t="shared" ref="G15:G34" si="0">+E15/D15*100</f>
        <v>117.5143068118885</v>
      </c>
    </row>
    <row r="16" spans="1:7" s="15" customFormat="1" ht="20.100000000000001" customHeight="1">
      <c r="A16" s="27">
        <f>+A15+1</f>
        <v>4</v>
      </c>
      <c r="B16" s="59" t="s">
        <v>34</v>
      </c>
      <c r="C16" s="98">
        <v>1000</v>
      </c>
      <c r="D16" s="146">
        <v>1418</v>
      </c>
      <c r="E16" s="56">
        <v>1319</v>
      </c>
      <c r="F16" s="58">
        <f>E16/C16*100</f>
        <v>131.9</v>
      </c>
      <c r="G16" s="58">
        <f t="shared" si="0"/>
        <v>93.018335684062066</v>
      </c>
    </row>
    <row r="17" spans="1:7" s="15" customFormat="1" ht="20.100000000000001" customHeight="1">
      <c r="A17" s="27">
        <f>+A16+1</f>
        <v>5</v>
      </c>
      <c r="B17" s="59" t="s">
        <v>35</v>
      </c>
      <c r="C17" s="56"/>
      <c r="D17" s="144"/>
      <c r="E17" s="56"/>
      <c r="F17" s="58"/>
      <c r="G17" s="58"/>
    </row>
    <row r="18" spans="1:7" s="15" customFormat="1" ht="20.100000000000001" customHeight="1">
      <c r="A18" s="27">
        <f>+A17+1</f>
        <v>6</v>
      </c>
      <c r="B18" s="59" t="s">
        <v>36</v>
      </c>
      <c r="C18" s="98">
        <v>4000</v>
      </c>
      <c r="D18" s="145">
        <v>4726</v>
      </c>
      <c r="E18" s="56">
        <v>5129</v>
      </c>
      <c r="F18" s="58">
        <f>E18/C18*100</f>
        <v>128.22499999999999</v>
      </c>
      <c r="G18" s="58">
        <f t="shared" si="0"/>
        <v>108.52729581041049</v>
      </c>
    </row>
    <row r="19" spans="1:7" s="15" customFormat="1" ht="20.100000000000001" customHeight="1">
      <c r="A19" s="27">
        <f>+A18+1</f>
        <v>7</v>
      </c>
      <c r="B19" s="59" t="s">
        <v>37</v>
      </c>
      <c r="C19" s="56">
        <v>1000</v>
      </c>
      <c r="D19" s="145">
        <v>1337</v>
      </c>
      <c r="E19" s="56">
        <v>1243</v>
      </c>
      <c r="F19" s="58">
        <f>E19/C19*100</f>
        <v>124.30000000000001</v>
      </c>
      <c r="G19" s="58">
        <f t="shared" si="0"/>
        <v>92.969334330590883</v>
      </c>
    </row>
    <row r="20" spans="1:7" s="15" customFormat="1" ht="20.100000000000001" customHeight="1">
      <c r="A20" s="27">
        <v>8</v>
      </c>
      <c r="B20" s="59" t="s">
        <v>38</v>
      </c>
      <c r="C20" s="56">
        <f>SUM(C21:C25)</f>
        <v>10600</v>
      </c>
      <c r="D20" s="144">
        <f>+D23+D24</f>
        <v>10354</v>
      </c>
      <c r="E20" s="56">
        <f>SUM(E21:E25)</f>
        <v>5430</v>
      </c>
      <c r="F20" s="58">
        <f>E20/C20*100</f>
        <v>51.226415094339629</v>
      </c>
      <c r="G20" s="58">
        <f t="shared" si="0"/>
        <v>52.443500096581033</v>
      </c>
    </row>
    <row r="21" spans="1:7" s="15" customFormat="1" ht="20.100000000000001" customHeight="1">
      <c r="A21" s="60" t="s">
        <v>39</v>
      </c>
      <c r="B21" s="61" t="s">
        <v>40</v>
      </c>
      <c r="C21" s="62"/>
      <c r="D21" s="147"/>
      <c r="E21" s="62"/>
      <c r="F21" s="58"/>
      <c r="G21" s="58"/>
    </row>
    <row r="22" spans="1:7" s="15" customFormat="1" ht="20.100000000000001" customHeight="1">
      <c r="A22" s="60" t="s">
        <v>39</v>
      </c>
      <c r="B22" s="61" t="s">
        <v>41</v>
      </c>
      <c r="C22" s="56"/>
      <c r="D22" s="144"/>
      <c r="E22" s="56"/>
      <c r="F22" s="58"/>
      <c r="G22" s="58"/>
    </row>
    <row r="23" spans="1:7" s="15" customFormat="1" ht="20.100000000000001" customHeight="1">
      <c r="A23" s="60" t="s">
        <v>39</v>
      </c>
      <c r="B23" s="61" t="s">
        <v>42</v>
      </c>
      <c r="C23" s="56">
        <v>10000</v>
      </c>
      <c r="D23" s="145">
        <v>9823</v>
      </c>
      <c r="E23" s="56">
        <v>4776</v>
      </c>
      <c r="F23" s="58">
        <f>E23/C23*100</f>
        <v>47.760000000000005</v>
      </c>
      <c r="G23" s="58">
        <f t="shared" si="0"/>
        <v>48.620584342868781</v>
      </c>
    </row>
    <row r="24" spans="1:7" s="15" customFormat="1" ht="20.100000000000001" customHeight="1">
      <c r="A24" s="60" t="s">
        <v>39</v>
      </c>
      <c r="B24" s="61" t="s">
        <v>43</v>
      </c>
      <c r="C24" s="98">
        <v>600</v>
      </c>
      <c r="D24" s="145">
        <v>531</v>
      </c>
      <c r="E24" s="56">
        <v>654</v>
      </c>
      <c r="F24" s="58">
        <f>E24/C24*100</f>
        <v>109.00000000000001</v>
      </c>
      <c r="G24" s="58"/>
    </row>
    <row r="25" spans="1:7" s="15" customFormat="1" ht="20.100000000000001" customHeight="1">
      <c r="A25" s="60" t="s">
        <v>39</v>
      </c>
      <c r="B25" s="61" t="s">
        <v>44</v>
      </c>
      <c r="C25" s="56"/>
      <c r="D25" s="144"/>
      <c r="E25" s="56"/>
      <c r="F25" s="58"/>
      <c r="G25" s="58"/>
    </row>
    <row r="26" spans="1:7" s="15" customFormat="1" ht="20.100000000000001" customHeight="1">
      <c r="A26" s="27">
        <v>9</v>
      </c>
      <c r="B26" s="59" t="s">
        <v>45</v>
      </c>
      <c r="C26" s="63"/>
      <c r="D26" s="148"/>
      <c r="E26" s="63"/>
      <c r="F26" s="58"/>
      <c r="G26" s="58"/>
    </row>
    <row r="27" spans="1:7" ht="20.100000000000001" customHeight="1">
      <c r="A27" s="27">
        <f>+A26+1</f>
        <v>10</v>
      </c>
      <c r="B27" s="59" t="s">
        <v>46</v>
      </c>
      <c r="C27" s="56">
        <v>3000</v>
      </c>
      <c r="D27" s="145">
        <v>3057</v>
      </c>
      <c r="E27" s="56">
        <v>4185</v>
      </c>
      <c r="F27" s="58">
        <f>E27/C27*100</f>
        <v>139.5</v>
      </c>
      <c r="G27" s="58">
        <f t="shared" si="0"/>
        <v>136.89892051030421</v>
      </c>
    </row>
    <row r="28" spans="1:7" ht="20.100000000000001" customHeight="1">
      <c r="A28" s="27">
        <v>11</v>
      </c>
      <c r="B28" s="59" t="s">
        <v>47</v>
      </c>
      <c r="C28" s="56"/>
      <c r="D28" s="144"/>
      <c r="E28" s="56"/>
      <c r="F28" s="58"/>
      <c r="G28" s="58"/>
    </row>
    <row r="29" spans="1:7" ht="35.25" customHeight="1">
      <c r="A29" s="27">
        <v>12</v>
      </c>
      <c r="B29" s="139" t="s">
        <v>82</v>
      </c>
      <c r="C29" s="56"/>
      <c r="D29" s="145">
        <v>59</v>
      </c>
      <c r="E29" s="56"/>
      <c r="F29" s="64"/>
      <c r="G29" s="64"/>
    </row>
    <row r="30" spans="1:7" ht="20.100000000000001" customHeight="1">
      <c r="A30" s="16" t="s">
        <v>17</v>
      </c>
      <c r="B30" s="65" t="s">
        <v>16</v>
      </c>
      <c r="C30" s="56"/>
      <c r="D30" s="144"/>
      <c r="E30" s="56"/>
      <c r="F30" s="66"/>
      <c r="G30" s="66"/>
    </row>
    <row r="31" spans="1:7" ht="20.100000000000001" customHeight="1">
      <c r="A31" s="16" t="s">
        <v>19</v>
      </c>
      <c r="B31" s="65" t="s">
        <v>74</v>
      </c>
      <c r="C31" s="56"/>
      <c r="D31" s="149">
        <v>200</v>
      </c>
      <c r="E31" s="56">
        <v>2550</v>
      </c>
      <c r="F31" s="66"/>
      <c r="G31" s="66"/>
    </row>
    <row r="32" spans="1:7" ht="34.5" customHeight="1">
      <c r="A32" s="51" t="s">
        <v>10</v>
      </c>
      <c r="B32" s="67" t="s">
        <v>48</v>
      </c>
      <c r="C32" s="68">
        <f>+C33+C34</f>
        <v>40400</v>
      </c>
      <c r="D32" s="150">
        <f>+D33+D34</f>
        <v>39099.986424000002</v>
      </c>
      <c r="E32" s="68">
        <f>+E33+E34</f>
        <v>39393</v>
      </c>
      <c r="F32" s="69">
        <f>E32/C32*100</f>
        <v>97.507425742574256</v>
      </c>
      <c r="G32" s="69">
        <f t="shared" si="0"/>
        <v>100.7493955952377</v>
      </c>
    </row>
    <row r="33" spans="1:7" ht="20.100000000000001" customHeight="1">
      <c r="A33" s="27">
        <v>1</v>
      </c>
      <c r="B33" s="59" t="s">
        <v>49</v>
      </c>
      <c r="C33" s="56">
        <v>8000</v>
      </c>
      <c r="D33" s="144">
        <v>8465.0104420000007</v>
      </c>
      <c r="E33" s="56">
        <v>3820</v>
      </c>
      <c r="F33" s="58">
        <f>E33/C33*100</f>
        <v>47.75</v>
      </c>
      <c r="G33" s="58">
        <f>+E33/D33*100</f>
        <v>45.126937836327826</v>
      </c>
    </row>
    <row r="34" spans="1:7" ht="20.100000000000001" customHeight="1">
      <c r="A34" s="70">
        <v>2</v>
      </c>
      <c r="B34" s="71" t="s">
        <v>50</v>
      </c>
      <c r="C34" s="72">
        <v>32400</v>
      </c>
      <c r="D34" s="151">
        <v>30634.975982</v>
      </c>
      <c r="E34" s="72">
        <f>+'93.quý (6)'!E14-E33</f>
        <v>35573</v>
      </c>
      <c r="F34" s="73">
        <f>E34/C34*100</f>
        <v>109.79320987654322</v>
      </c>
      <c r="G34" s="73">
        <f t="shared" si="0"/>
        <v>116.11890938286163</v>
      </c>
    </row>
  </sheetData>
  <mergeCells count="9">
    <mergeCell ref="A1:B1"/>
    <mergeCell ref="A2:B2"/>
    <mergeCell ref="A5:G5"/>
    <mergeCell ref="A8:A9"/>
    <mergeCell ref="B8:B9"/>
    <mergeCell ref="C8:C9"/>
    <mergeCell ref="D8:D9"/>
    <mergeCell ref="E8:E9"/>
    <mergeCell ref="F8:G8"/>
  </mergeCells>
  <printOptions horizontalCentered="1"/>
  <pageMargins left="0.196850393700787" right="0.196850393700787" top="0.56999999999999995" bottom="0.39370078740157499" header="0.15748031496063" footer="0.35433070866141703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36"/>
  <sheetViews>
    <sheetView tabSelected="1" view="pageBreakPreview" zoomScale="70" zoomScaleNormal="100" zoomScaleSheetLayoutView="70" workbookViewId="0">
      <selection activeCell="B33" sqref="B33"/>
    </sheetView>
  </sheetViews>
  <sheetFormatPr defaultColWidth="10" defaultRowHeight="15.75"/>
  <cols>
    <col min="1" max="1" width="8.5703125" style="2" customWidth="1"/>
    <col min="2" max="2" width="46.85546875" style="2" customWidth="1"/>
    <col min="3" max="3" width="13.85546875" style="2" customWidth="1"/>
    <col min="4" max="4" width="12.140625" style="106" hidden="1" customWidth="1"/>
    <col min="5" max="5" width="12.140625" style="2" customWidth="1"/>
    <col min="6" max="7" width="12.140625" style="35" customWidth="1"/>
    <col min="8" max="16384" width="10" style="2"/>
  </cols>
  <sheetData>
    <row r="1" spans="1:9" ht="21" customHeight="1">
      <c r="A1" s="113" t="s">
        <v>51</v>
      </c>
      <c r="B1" s="114"/>
      <c r="C1" s="35"/>
      <c r="D1" s="107"/>
      <c r="E1" s="37"/>
      <c r="F1" s="115" t="s">
        <v>52</v>
      </c>
      <c r="G1" s="115"/>
    </row>
    <row r="2" spans="1:9" ht="18" customHeight="1">
      <c r="A2" s="117" t="s">
        <v>2</v>
      </c>
      <c r="B2" s="117"/>
      <c r="C2" s="1"/>
      <c r="D2" s="99"/>
      <c r="E2" s="1"/>
    </row>
    <row r="3" spans="1:9" ht="9.75" customHeight="1">
      <c r="A3" s="91"/>
      <c r="B3" s="91"/>
      <c r="C3" s="1"/>
      <c r="D3" s="99"/>
      <c r="E3" s="1"/>
    </row>
    <row r="4" spans="1:9" ht="21" customHeight="1">
      <c r="A4" s="116" t="s">
        <v>81</v>
      </c>
      <c r="B4" s="116"/>
      <c r="C4" s="116"/>
      <c r="D4" s="116"/>
      <c r="E4" s="116"/>
      <c r="F4" s="116"/>
      <c r="G4" s="116"/>
    </row>
    <row r="5" spans="1:9" ht="30" customHeight="1">
      <c r="A5" s="118" t="str">
        <f>'93.quý (6)'!A5:G5</f>
        <v>(Kèm theo Báo cáo số    /BC-TCKH ngày    /    /2024 của phòng Tài chính - Kế hoạch huyện Tam Đường)</v>
      </c>
      <c r="B5" s="118"/>
      <c r="C5" s="118"/>
      <c r="D5" s="118"/>
      <c r="E5" s="118"/>
      <c r="F5" s="118"/>
      <c r="G5" s="118"/>
    </row>
    <row r="6" spans="1:9" ht="15.6" customHeight="1">
      <c r="A6" s="92"/>
      <c r="B6" s="92"/>
      <c r="C6" s="92"/>
      <c r="D6" s="100"/>
      <c r="E6" s="92"/>
      <c r="F6" s="92"/>
      <c r="G6" s="92"/>
    </row>
    <row r="7" spans="1:9" ht="24" customHeight="1">
      <c r="A7" s="39"/>
      <c r="B7" s="39"/>
      <c r="C7" s="15"/>
      <c r="D7" s="105"/>
      <c r="E7" s="135" t="s">
        <v>3</v>
      </c>
      <c r="F7" s="135"/>
      <c r="G7" s="135"/>
    </row>
    <row r="8" spans="1:9" s="5" customFormat="1" ht="39" customHeight="1">
      <c r="A8" s="119" t="s">
        <v>4</v>
      </c>
      <c r="B8" s="119" t="s">
        <v>5</v>
      </c>
      <c r="C8" s="111" t="s">
        <v>6</v>
      </c>
      <c r="D8" s="123" t="str">
        <f>'94 (10)'!D8:D9</f>
        <v>Thực hiện 2022</v>
      </c>
      <c r="E8" s="111" t="str">
        <f>'94 (10)'!E8:E9</f>
        <v>Thực hiện năm 2023</v>
      </c>
      <c r="F8" s="132" t="s">
        <v>29</v>
      </c>
      <c r="G8" s="133"/>
    </row>
    <row r="9" spans="1:9" s="5" customFormat="1" ht="16.5">
      <c r="A9" s="120"/>
      <c r="B9" s="120"/>
      <c r="C9" s="136"/>
      <c r="D9" s="137"/>
      <c r="E9" s="136"/>
      <c r="F9" s="111" t="s">
        <v>6</v>
      </c>
      <c r="G9" s="111" t="s">
        <v>8</v>
      </c>
    </row>
    <row r="10" spans="1:9" s="5" customFormat="1" ht="36" customHeight="1">
      <c r="A10" s="121"/>
      <c r="B10" s="121"/>
      <c r="C10" s="134"/>
      <c r="D10" s="138"/>
      <c r="E10" s="134"/>
      <c r="F10" s="112"/>
      <c r="G10" s="134"/>
    </row>
    <row r="11" spans="1:9" s="9" customFormat="1" ht="20.25" customHeight="1">
      <c r="A11" s="6" t="s">
        <v>9</v>
      </c>
      <c r="B11" s="7" t="s">
        <v>10</v>
      </c>
      <c r="C11" s="6">
        <v>1</v>
      </c>
      <c r="D11" s="101"/>
      <c r="E11" s="6">
        <f>C11+1</f>
        <v>2</v>
      </c>
      <c r="F11" s="8" t="s">
        <v>11</v>
      </c>
      <c r="G11" s="6">
        <v>4</v>
      </c>
    </row>
    <row r="12" spans="1:9" s="15" customFormat="1" ht="21.95" customHeight="1">
      <c r="A12" s="10"/>
      <c r="B12" s="74" t="s">
        <v>21</v>
      </c>
      <c r="C12" s="26">
        <f>+C13+C31</f>
        <v>596603</v>
      </c>
      <c r="D12" s="26">
        <f>+D13+D31</f>
        <v>465429.65255199996</v>
      </c>
      <c r="E12" s="26">
        <f>+E13</f>
        <v>664427.69999999995</v>
      </c>
      <c r="F12" s="75">
        <f>E12/C12*100</f>
        <v>111.36848121782825</v>
      </c>
      <c r="G12" s="76">
        <f>+E12/D12*100</f>
        <v>142.75577337130812</v>
      </c>
      <c r="I12" s="155"/>
    </row>
    <row r="13" spans="1:9" s="15" customFormat="1" ht="21.95" customHeight="1">
      <c r="A13" s="16" t="s">
        <v>9</v>
      </c>
      <c r="B13" s="17" t="s">
        <v>53</v>
      </c>
      <c r="C13" s="18">
        <f>+C14+C17+C29</f>
        <v>522392</v>
      </c>
      <c r="D13" s="18">
        <f>+D14+D17+D29</f>
        <v>405961.12376599998</v>
      </c>
      <c r="E13" s="18">
        <f>+E14+E17+E29+E30</f>
        <v>664427.69999999995</v>
      </c>
      <c r="F13" s="77">
        <f>E13/C13*100</f>
        <v>127.18948605644802</v>
      </c>
      <c r="G13" s="24">
        <f>+E13/D13*100</f>
        <v>163.66781474941988</v>
      </c>
      <c r="I13" s="155"/>
    </row>
    <row r="14" spans="1:9" s="15" customFormat="1" ht="21.95" customHeight="1">
      <c r="A14" s="16" t="s">
        <v>13</v>
      </c>
      <c r="B14" s="17" t="s">
        <v>54</v>
      </c>
      <c r="C14" s="18">
        <f>+C15+C16</f>
        <v>39772</v>
      </c>
      <c r="D14" s="18">
        <f>+D15</f>
        <v>28514.972699999998</v>
      </c>
      <c r="E14" s="18">
        <f>+E15+E16</f>
        <v>122854</v>
      </c>
      <c r="F14" s="77">
        <f>E14/C14*100</f>
        <v>308.89570552147239</v>
      </c>
      <c r="G14" s="24">
        <f t="shared" ref="G14:G28" si="0">+E14/D14*100</f>
        <v>430.84032130249943</v>
      </c>
    </row>
    <row r="15" spans="1:9" s="15" customFormat="1" ht="21.95" customHeight="1">
      <c r="A15" s="27">
        <v>1</v>
      </c>
      <c r="B15" s="28" t="s">
        <v>55</v>
      </c>
      <c r="C15" s="93">
        <v>39772</v>
      </c>
      <c r="D15" s="93">
        <v>28514.972699999998</v>
      </c>
      <c r="E15" s="22">
        <v>122854</v>
      </c>
      <c r="F15" s="78">
        <f>E15/C15*100</f>
        <v>308.89570552147239</v>
      </c>
      <c r="G15" s="79">
        <f t="shared" si="0"/>
        <v>430.84032130249943</v>
      </c>
    </row>
    <row r="16" spans="1:9" s="15" customFormat="1" ht="21.95" customHeight="1">
      <c r="A16" s="80">
        <v>2</v>
      </c>
      <c r="B16" s="81" t="s">
        <v>56</v>
      </c>
      <c r="C16" s="82"/>
      <c r="D16" s="82"/>
      <c r="E16" s="82"/>
      <c r="F16" s="79"/>
      <c r="G16" s="79"/>
    </row>
    <row r="17" spans="1:7" s="15" customFormat="1" ht="21.95" customHeight="1">
      <c r="A17" s="16" t="s">
        <v>17</v>
      </c>
      <c r="B17" s="17" t="s">
        <v>24</v>
      </c>
      <c r="C17" s="95">
        <v>473157</v>
      </c>
      <c r="D17" s="152">
        <v>377446.15106599999</v>
      </c>
      <c r="E17" s="18">
        <f>429309+102354</f>
        <v>531663</v>
      </c>
      <c r="F17" s="77">
        <f>E17/C17*100</f>
        <v>112.36502894388121</v>
      </c>
      <c r="G17" s="24">
        <f t="shared" si="0"/>
        <v>140.85797364695708</v>
      </c>
    </row>
    <row r="18" spans="1:7" s="15" customFormat="1" ht="21.95" customHeight="1">
      <c r="A18" s="16"/>
      <c r="B18" s="83" t="s">
        <v>57</v>
      </c>
      <c r="C18" s="82"/>
      <c r="D18" s="82"/>
      <c r="E18" s="82"/>
      <c r="F18" s="79"/>
      <c r="G18" s="79"/>
    </row>
    <row r="19" spans="1:7" s="15" customFormat="1" ht="21.95" customHeight="1">
      <c r="A19" s="27">
        <v>1</v>
      </c>
      <c r="B19" s="21" t="s">
        <v>58</v>
      </c>
      <c r="C19" s="94">
        <v>277331</v>
      </c>
      <c r="D19" s="153">
        <v>259928.60422499999</v>
      </c>
      <c r="E19" s="22">
        <v>292683</v>
      </c>
      <c r="F19" s="78">
        <f>E19/C19*100</f>
        <v>105.5356234968323</v>
      </c>
      <c r="G19" s="79">
        <f t="shared" si="0"/>
        <v>112.60130483624921</v>
      </c>
    </row>
    <row r="20" spans="1:7" s="15" customFormat="1" ht="21.95" customHeight="1">
      <c r="A20" s="27">
        <f t="shared" ref="A20:A26" si="1">A19+1</f>
        <v>2</v>
      </c>
      <c r="B20" s="21" t="s">
        <v>59</v>
      </c>
      <c r="C20" s="22"/>
      <c r="D20" s="22"/>
      <c r="E20" s="22"/>
      <c r="F20" s="77"/>
      <c r="G20" s="79"/>
    </row>
    <row r="21" spans="1:7" s="15" customFormat="1" ht="21.95" customHeight="1">
      <c r="A21" s="27">
        <f t="shared" si="1"/>
        <v>3</v>
      </c>
      <c r="B21" s="21" t="s">
        <v>60</v>
      </c>
      <c r="C21" s="22"/>
      <c r="D21" s="22"/>
      <c r="E21" s="22"/>
      <c r="F21" s="77"/>
      <c r="G21" s="79"/>
    </row>
    <row r="22" spans="1:7" s="15" customFormat="1" ht="21.95" customHeight="1">
      <c r="A22" s="27">
        <f t="shared" si="1"/>
        <v>4</v>
      </c>
      <c r="B22" s="21" t="s">
        <v>61</v>
      </c>
      <c r="C22" s="97">
        <v>5252</v>
      </c>
      <c r="D22" s="153">
        <v>3801.822525</v>
      </c>
      <c r="E22" s="22">
        <v>5924</v>
      </c>
      <c r="F22" s="77"/>
      <c r="G22" s="79">
        <f t="shared" si="0"/>
        <v>155.82000372308278</v>
      </c>
    </row>
    <row r="23" spans="1:7" s="15" customFormat="1" ht="21.95" customHeight="1">
      <c r="A23" s="27">
        <f t="shared" si="1"/>
        <v>5</v>
      </c>
      <c r="B23" s="21" t="s">
        <v>62</v>
      </c>
      <c r="C23" s="22">
        <v>2948</v>
      </c>
      <c r="D23" s="153">
        <v>2952.1680000000001</v>
      </c>
      <c r="E23" s="22">
        <v>2629</v>
      </c>
      <c r="F23" s="77"/>
      <c r="G23" s="79">
        <f t="shared" si="0"/>
        <v>89.053197514504589</v>
      </c>
    </row>
    <row r="24" spans="1:7" s="15" customFormat="1" ht="21.95" customHeight="1">
      <c r="A24" s="27">
        <f t="shared" si="1"/>
        <v>6</v>
      </c>
      <c r="B24" s="21" t="s">
        <v>63</v>
      </c>
      <c r="C24" s="97">
        <v>457</v>
      </c>
      <c r="D24" s="153">
        <v>465.3</v>
      </c>
      <c r="E24" s="22">
        <v>457</v>
      </c>
      <c r="F24" s="77"/>
      <c r="G24" s="79">
        <f t="shared" si="0"/>
        <v>98.216204599183328</v>
      </c>
    </row>
    <row r="25" spans="1:7" s="15" customFormat="1" ht="21.95" customHeight="1">
      <c r="A25" s="27">
        <f t="shared" si="1"/>
        <v>7</v>
      </c>
      <c r="B25" s="21" t="s">
        <v>64</v>
      </c>
      <c r="C25" s="22"/>
      <c r="D25" s="22"/>
      <c r="E25" s="22"/>
      <c r="F25" s="77"/>
      <c r="G25" s="79"/>
    </row>
    <row r="26" spans="1:7" s="15" customFormat="1" ht="21.95" customHeight="1">
      <c r="A26" s="27">
        <f t="shared" si="1"/>
        <v>8</v>
      </c>
      <c r="B26" s="21" t="s">
        <v>65</v>
      </c>
      <c r="C26" s="97">
        <v>49535</v>
      </c>
      <c r="D26" s="153">
        <v>49166.927259999997</v>
      </c>
      <c r="E26" s="22">
        <v>61279</v>
      </c>
      <c r="F26" s="77"/>
      <c r="G26" s="79">
        <f t="shared" si="0"/>
        <v>124.6345936485924</v>
      </c>
    </row>
    <row r="27" spans="1:7" s="15" customFormat="1" ht="36" customHeight="1">
      <c r="A27" s="80">
        <v>9</v>
      </c>
      <c r="B27" s="84" t="s">
        <v>66</v>
      </c>
      <c r="C27" s="97">
        <v>34669.4</v>
      </c>
      <c r="D27" s="153">
        <v>35206.946240999998</v>
      </c>
      <c r="E27" s="22">
        <v>36609</v>
      </c>
      <c r="F27" s="77"/>
      <c r="G27" s="79">
        <f t="shared" si="0"/>
        <v>103.98232141294676</v>
      </c>
    </row>
    <row r="28" spans="1:7" s="15" customFormat="1" ht="21.95" customHeight="1">
      <c r="A28" s="27">
        <v>10</v>
      </c>
      <c r="B28" s="21" t="s">
        <v>67</v>
      </c>
      <c r="C28" s="97">
        <v>24114</v>
      </c>
      <c r="D28" s="153">
        <v>13277.092199999999</v>
      </c>
      <c r="E28" s="22">
        <v>18075</v>
      </c>
      <c r="F28" s="77"/>
      <c r="G28" s="79">
        <f t="shared" si="0"/>
        <v>136.13673632544331</v>
      </c>
    </row>
    <row r="29" spans="1:7" s="15" customFormat="1" ht="21.95" customHeight="1">
      <c r="A29" s="16" t="s">
        <v>19</v>
      </c>
      <c r="B29" s="17" t="s">
        <v>25</v>
      </c>
      <c r="C29" s="18">
        <v>9463</v>
      </c>
      <c r="D29" s="102"/>
      <c r="E29" s="18"/>
      <c r="F29" s="79"/>
      <c r="G29" s="79"/>
    </row>
    <row r="30" spans="1:7" s="15" customFormat="1" ht="21.95" customHeight="1">
      <c r="A30" s="16" t="s">
        <v>71</v>
      </c>
      <c r="B30" s="17" t="s">
        <v>27</v>
      </c>
      <c r="C30" s="18"/>
      <c r="D30" s="102"/>
      <c r="E30" s="18">
        <f>'93.quý (6)'!E26</f>
        <v>9910.7000000000007</v>
      </c>
      <c r="F30" s="79"/>
      <c r="G30" s="79"/>
    </row>
    <row r="31" spans="1:7" s="15" customFormat="1" ht="38.450000000000003" customHeight="1">
      <c r="A31" s="85" t="s">
        <v>10</v>
      </c>
      <c r="B31" s="86" t="s">
        <v>68</v>
      </c>
      <c r="C31" s="18">
        <f>+C32+C33+C34</f>
        <v>74211</v>
      </c>
      <c r="D31" s="102">
        <f>+D32+D34</f>
        <v>59468.528785999995</v>
      </c>
      <c r="E31" s="18"/>
      <c r="F31" s="79"/>
      <c r="G31" s="79"/>
    </row>
    <row r="32" spans="1:7" s="15" customFormat="1" ht="21.95" customHeight="1">
      <c r="A32" s="20">
        <v>1</v>
      </c>
      <c r="B32" s="87" t="s">
        <v>69</v>
      </c>
      <c r="C32" s="22">
        <v>72980</v>
      </c>
      <c r="D32" s="154">
        <v>49047.831410999999</v>
      </c>
      <c r="E32" s="22"/>
      <c r="F32" s="76"/>
      <c r="G32" s="76"/>
    </row>
    <row r="33" spans="1:7" s="15" customFormat="1" ht="21.95" customHeight="1">
      <c r="A33" s="20">
        <v>2</v>
      </c>
      <c r="B33" s="87" t="s">
        <v>70</v>
      </c>
      <c r="C33" s="22"/>
      <c r="D33" s="103"/>
      <c r="E33" s="22"/>
      <c r="F33" s="76"/>
      <c r="G33" s="76"/>
    </row>
    <row r="34" spans="1:7" s="15" customFormat="1" ht="35.25" customHeight="1">
      <c r="A34" s="70">
        <v>3</v>
      </c>
      <c r="B34" s="96" t="s">
        <v>73</v>
      </c>
      <c r="C34" s="88">
        <v>1231</v>
      </c>
      <c r="D34" s="154">
        <v>10420.697375</v>
      </c>
      <c r="E34" s="88"/>
      <c r="F34" s="89"/>
      <c r="G34" s="89"/>
    </row>
    <row r="35" spans="1:7" ht="18.75">
      <c r="A35" s="15"/>
      <c r="B35" s="15"/>
      <c r="C35" s="15"/>
      <c r="D35" s="105"/>
      <c r="E35" s="15"/>
    </row>
    <row r="36" spans="1:7" ht="18.75">
      <c r="A36" s="15"/>
      <c r="B36" s="15"/>
      <c r="C36" s="15"/>
      <c r="D36" s="105"/>
      <c r="E36" s="15"/>
    </row>
  </sheetData>
  <mergeCells count="14">
    <mergeCell ref="F8:G8"/>
    <mergeCell ref="F9:F10"/>
    <mergeCell ref="G9:G10"/>
    <mergeCell ref="A1:B1"/>
    <mergeCell ref="F1:G1"/>
    <mergeCell ref="A2:B2"/>
    <mergeCell ref="A4:G4"/>
    <mergeCell ref="A5:G5"/>
    <mergeCell ref="E7:G7"/>
    <mergeCell ref="A8:A10"/>
    <mergeCell ref="B8:B10"/>
    <mergeCell ref="C8:C10"/>
    <mergeCell ref="D8:D10"/>
    <mergeCell ref="E8:E10"/>
  </mergeCells>
  <printOptions horizontalCentered="1"/>
  <pageMargins left="0.196850393700787" right="0.196850393700787" top="0.511811023622047" bottom="0.15748031496063" header="0.15748031496063" footer="0.15748031496063"/>
  <pageSetup paperSize="9" scale="8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93.quý (6)</vt:lpstr>
      <vt:lpstr>94 (10)</vt:lpstr>
      <vt:lpstr>95 (10)</vt:lpstr>
      <vt:lpstr>'93.quý (6)'!Print_Area</vt:lpstr>
      <vt:lpstr>'94 (10)'!Print_Area</vt:lpstr>
      <vt:lpstr>'93.quý (6)'!Print_Titles</vt:lpstr>
      <vt:lpstr>'94 (10)'!Print_Titles</vt:lpstr>
      <vt:lpstr>'95 (10)'!Print_Titles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Quy</cp:lastModifiedBy>
  <cp:lastPrinted>2023-04-12T07:51:30Z</cp:lastPrinted>
  <dcterms:created xsi:type="dcterms:W3CDTF">2022-10-18T08:08:16Z</dcterms:created>
  <dcterms:modified xsi:type="dcterms:W3CDTF">2024-01-29T09:10:18Z</dcterms:modified>
</cp:coreProperties>
</file>